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23\Nextcloud\Année 2024-2025\Année 24-25\PC 24-25\DS\Concours blanc\"/>
    </mc:Choice>
  </mc:AlternateContent>
  <xr:revisionPtr revIDLastSave="0" documentId="8_{8166AE56-551B-48A8-8837-65E78E1E25E4}" xr6:coauthVersionLast="47" xr6:coauthVersionMax="47" xr10:uidLastSave="{00000000-0000-0000-0000-000000000000}"/>
  <bookViews>
    <workbookView xWindow="-108" yWindow="-108" windowWidth="23256" windowHeight="12456" xr2:uid="{1E902A35-376E-4557-A187-C16ED8B00030}"/>
  </bookViews>
  <sheets>
    <sheet name="Cc blanc CC INP_2024-2025_PC" sheetId="1" r:id="rId1"/>
  </sheets>
  <calcPr calcId="191029"/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F29" i="1"/>
  <c r="E29" i="1"/>
  <c r="BA7" i="1" l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6" i="1"/>
  <c r="BA4" i="1"/>
  <c r="AZ4" i="1"/>
  <c r="BC4" i="1" l="1"/>
  <c r="BB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H4" i="1"/>
  <c r="BH23" i="1" l="1"/>
  <c r="BG28" i="1"/>
  <c r="BG27" i="1"/>
  <c r="BG25" i="1"/>
  <c r="BG24" i="1"/>
  <c r="BG23" i="1"/>
  <c r="BG21" i="1"/>
  <c r="BG20" i="1"/>
  <c r="BG19" i="1"/>
  <c r="BG17" i="1"/>
  <c r="BG16" i="1"/>
  <c r="BG15" i="1"/>
  <c r="BG14" i="1"/>
  <c r="BG13" i="1"/>
  <c r="BG12" i="1"/>
  <c r="BG10" i="1"/>
  <c r="BG9" i="1"/>
  <c r="BG7" i="1"/>
  <c r="BG6" i="1"/>
  <c r="AZ29" i="1"/>
  <c r="BA29" i="1"/>
  <c r="BG22" i="1"/>
  <c r="BC19" i="1"/>
  <c r="BC23" i="1"/>
  <c r="BC27" i="1"/>
  <c r="BC12" i="1"/>
  <c r="BH17" i="1"/>
  <c r="BC20" i="1"/>
  <c r="BE10" i="1"/>
  <c r="BH7" i="1"/>
  <c r="BC8" i="1"/>
  <c r="BH10" i="1"/>
  <c r="BC15" i="1"/>
  <c r="BH14" i="1"/>
  <c r="BC6" i="1"/>
  <c r="BE24" i="1"/>
  <c r="BE19" i="1"/>
  <c r="BE28" i="1"/>
  <c r="BC14" i="1"/>
  <c r="BC16" i="1"/>
  <c r="BE14" i="1"/>
  <c r="BE8" i="1"/>
  <c r="BE11" i="1"/>
  <c r="BE20" i="1"/>
  <c r="BC11" i="1"/>
  <c r="BC21" i="1"/>
  <c r="BE17" i="1"/>
  <c r="BE23" i="1"/>
  <c r="BE26" i="1"/>
  <c r="BC10" i="1"/>
  <c r="BC13" i="1"/>
  <c r="BC26" i="1"/>
  <c r="BD29" i="1"/>
  <c r="BE6" i="1"/>
  <c r="BE12" i="1"/>
  <c r="BC18" i="1"/>
  <c r="BC25" i="1"/>
  <c r="BC28" i="1"/>
  <c r="BE22" i="1"/>
  <c r="BE7" i="1"/>
  <c r="BE27" i="1"/>
  <c r="BC17" i="1"/>
  <c r="BE15" i="1"/>
  <c r="BE18" i="1"/>
  <c r="BC7" i="1"/>
  <c r="BC9" i="1"/>
  <c r="BC22" i="1"/>
  <c r="BC24" i="1"/>
  <c r="BE13" i="1"/>
  <c r="BH18" i="1"/>
  <c r="BH6" i="1"/>
  <c r="BH13" i="1"/>
  <c r="BH24" i="1"/>
  <c r="BG26" i="1"/>
  <c r="BE9" i="1"/>
  <c r="BE21" i="1"/>
  <c r="BH25" i="1"/>
  <c r="BG8" i="1"/>
  <c r="BH26" i="1"/>
  <c r="BH27" i="1"/>
  <c r="BE16" i="1"/>
  <c r="BH8" i="1"/>
  <c r="BH15" i="1"/>
  <c r="BH20" i="1"/>
  <c r="BH9" i="1"/>
  <c r="BH16" i="1"/>
  <c r="BH21" i="1"/>
  <c r="BH28" i="1"/>
  <c r="BE25" i="1"/>
  <c r="BF29" i="1"/>
  <c r="BG11" i="1"/>
  <c r="BG18" i="1"/>
  <c r="BH11" i="1"/>
  <c r="BH22" i="1"/>
  <c r="BH12" i="1"/>
  <c r="BH19" i="1"/>
  <c r="BJ11" i="1" l="1"/>
  <c r="BK11" i="1" s="1"/>
  <c r="BJ26" i="1"/>
  <c r="BK26" i="1" s="1"/>
  <c r="BJ13" i="1"/>
  <c r="BK13" i="1" s="1"/>
  <c r="BJ28" i="1"/>
  <c r="BK28" i="1" s="1"/>
  <c r="BI19" i="1"/>
  <c r="BI10" i="1"/>
  <c r="BC29" i="1"/>
  <c r="BI21" i="1"/>
  <c r="BI18" i="1"/>
  <c r="BJ7" i="1"/>
  <c r="BK7" i="1" s="1"/>
  <c r="BI17" i="1"/>
  <c r="BH29" i="1"/>
  <c r="BI6" i="1"/>
  <c r="BI11" i="1"/>
  <c r="BI20" i="1"/>
  <c r="BI23" i="1"/>
  <c r="BI26" i="1"/>
  <c r="BI9" i="1"/>
  <c r="BI15" i="1"/>
  <c r="BJ27" i="1"/>
  <c r="BK27" i="1" s="1"/>
  <c r="BJ19" i="1"/>
  <c r="BK19" i="1" s="1"/>
  <c r="BJ8" i="1"/>
  <c r="BK8" i="1" s="1"/>
  <c r="BJ23" i="1"/>
  <c r="BK23" i="1" s="1"/>
  <c r="BJ12" i="1"/>
  <c r="BK12" i="1" s="1"/>
  <c r="BJ20" i="1"/>
  <c r="BK20" i="1" s="1"/>
  <c r="BJ15" i="1"/>
  <c r="BK15" i="1" s="1"/>
  <c r="BI7" i="1"/>
  <c r="BJ25" i="1"/>
  <c r="BK25" i="1" s="1"/>
  <c r="BJ16" i="1"/>
  <c r="BK16" i="1" s="1"/>
  <c r="BI22" i="1"/>
  <c r="BI24" i="1"/>
  <c r="BJ24" i="1"/>
  <c r="BK24" i="1" s="1"/>
  <c r="BJ22" i="1"/>
  <c r="BK22" i="1" s="1"/>
  <c r="BJ10" i="1"/>
  <c r="BK10" i="1" s="1"/>
  <c r="BI12" i="1"/>
  <c r="BI16" i="1"/>
  <c r="BI8" i="1"/>
  <c r="BI25" i="1"/>
  <c r="BJ17" i="1"/>
  <c r="BK17" i="1" s="1"/>
  <c r="BJ18" i="1"/>
  <c r="BK18" i="1" s="1"/>
  <c r="BI14" i="1"/>
  <c r="BJ14" i="1"/>
  <c r="BK14" i="1" s="1"/>
  <c r="BI28" i="1"/>
  <c r="BI27" i="1"/>
  <c r="BI13" i="1"/>
  <c r="BJ9" i="1"/>
  <c r="BK9" i="1" s="1"/>
  <c r="BJ21" i="1"/>
  <c r="BK21" i="1" s="1"/>
  <c r="BJ6" i="1"/>
  <c r="BK6" i="1" s="1"/>
  <c r="C39" i="1" l="1"/>
  <c r="C56" i="1"/>
  <c r="C40" i="1"/>
  <c r="C41" i="1"/>
  <c r="C49" i="1"/>
  <c r="C57" i="1"/>
  <c r="C42" i="1"/>
  <c r="C50" i="1"/>
  <c r="C58" i="1"/>
  <c r="C51" i="1"/>
  <c r="C59" i="1"/>
  <c r="C52" i="1"/>
  <c r="C43" i="1"/>
  <c r="C44" i="1"/>
  <c r="C45" i="1"/>
  <c r="C53" i="1"/>
  <c r="C46" i="1"/>
  <c r="C54" i="1"/>
  <c r="C47" i="1"/>
  <c r="C55" i="1"/>
  <c r="C48" i="1"/>
  <c r="BK31" i="1"/>
  <c r="BK32" i="1"/>
  <c r="BL23" i="1"/>
  <c r="BL14" i="1"/>
  <c r="BL27" i="1"/>
  <c r="BL6" i="1"/>
  <c r="BJ32" i="1"/>
  <c r="BJ31" i="1"/>
  <c r="BL10" i="1"/>
  <c r="BL15" i="1"/>
  <c r="BL18" i="1"/>
  <c r="BL20" i="1"/>
  <c r="BL21" i="1"/>
  <c r="BL22" i="1"/>
  <c r="BL9" i="1"/>
  <c r="BL17" i="1"/>
  <c r="BL24" i="1"/>
  <c r="BL12" i="1"/>
  <c r="BL13" i="1"/>
  <c r="BL7" i="1"/>
  <c r="BL26" i="1"/>
  <c r="BL28" i="1"/>
  <c r="BL16" i="1"/>
  <c r="BL8" i="1"/>
  <c r="BL19" i="1"/>
  <c r="BL25" i="1"/>
  <c r="BL11" i="1"/>
  <c r="C61" i="1" l="1"/>
</calcChain>
</file>

<file path=xl/sharedStrings.xml><?xml version="1.0" encoding="utf-8"?>
<sst xmlns="http://schemas.openxmlformats.org/spreadsheetml/2006/main" count="115" uniqueCount="53">
  <si>
    <t>Question</t>
  </si>
  <si>
    <t>Présentation</t>
  </si>
  <si>
    <t>Total points</t>
  </si>
  <si>
    <t>% questions abordées</t>
  </si>
  <si>
    <t>rang Q abordées</t>
  </si>
  <si>
    <t>% justesse</t>
  </si>
  <si>
    <t>rang justesse</t>
  </si>
  <si>
    <t>% points Q à savoir faire</t>
  </si>
  <si>
    <t>rang sur Q à savoir faire</t>
  </si>
  <si>
    <t>note brute</t>
  </si>
  <si>
    <t>note finale</t>
  </si>
  <si>
    <t>rang</t>
  </si>
  <si>
    <t>Barème</t>
  </si>
  <si>
    <t xml:space="preserve">0/5/10 </t>
  </si>
  <si>
    <t xml:space="preserve">Note finale </t>
  </si>
  <si>
    <t>Classement</t>
  </si>
  <si>
    <t>Questions à savoir faire</t>
  </si>
  <si>
    <t>X</t>
  </si>
  <si>
    <t>BLOND</t>
  </si>
  <si>
    <t>BOUHIER</t>
  </si>
  <si>
    <t>CHERRIER</t>
  </si>
  <si>
    <t>DANIEL</t>
  </si>
  <si>
    <t>DAVID--KURAZ</t>
  </si>
  <si>
    <t>DE SAINT-ROMAIN</t>
  </si>
  <si>
    <t>DJAOU</t>
  </si>
  <si>
    <t>GAZZAH</t>
  </si>
  <si>
    <t>GUEGAN-LECLERC</t>
  </si>
  <si>
    <t>HERBERT</t>
  </si>
  <si>
    <t>HERNOUX</t>
  </si>
  <si>
    <t>KARMAOUI</t>
  </si>
  <si>
    <t>LABADENS</t>
  </si>
  <si>
    <t>LANGEVIN</t>
  </si>
  <si>
    <t>MARCHAND</t>
  </si>
  <si>
    <t>MARTY</t>
  </si>
  <si>
    <t>OILLIC</t>
  </si>
  <si>
    <t>PERCHE</t>
  </si>
  <si>
    <t>QUELAIS</t>
  </si>
  <si>
    <t>ROUXEL</t>
  </si>
  <si>
    <t>VALET</t>
  </si>
  <si>
    <t>VINCELEUX</t>
  </si>
  <si>
    <t>VINKLER</t>
  </si>
  <si>
    <t>Réussite classe (%)</t>
  </si>
  <si>
    <t>Questions accessibles</t>
  </si>
  <si>
    <t>Moyenne</t>
  </si>
  <si>
    <t>Ecart-type</t>
  </si>
  <si>
    <t>Notes</t>
  </si>
  <si>
    <t>Effectifs</t>
  </si>
  <si>
    <t>Total présents</t>
  </si>
  <si>
    <t>Partie chimie générale</t>
  </si>
  <si>
    <t>Partie chimie organique</t>
  </si>
  <si>
    <t>Total géné</t>
  </si>
  <si>
    <t>Total orga</t>
  </si>
  <si>
    <t>48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</si>
</sst>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 &quot;%"/>
    <numFmt numFmtId="166" formatCode="0.#"/>
  </numFmts>
  <fonts count="22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sz val="11"/>
      <color rgb="FF000000"/>
      <name val="Calibri"/>
      <family val="2"/>
    </font>
    <font>
      <sz val="11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12"/>
      <color rgb="FF000000"/>
      <name val="Comic Sans MS"/>
      <family val="4"/>
    </font>
    <font>
      <sz val="10"/>
      <color rgb="FF000000"/>
      <name val="Comic Sans MS"/>
      <family val="4"/>
    </font>
    <font>
      <b/>
      <sz val="10"/>
      <color rgb="FF000000"/>
      <name val="Comic Sans MS"/>
      <family val="4"/>
    </font>
    <font>
      <sz val="8"/>
      <name val="Liberation Sans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B4C6E7"/>
        <bgColor rgb="FFB4C6E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B05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C000"/>
        <bgColor rgb="FFFFFFFF"/>
      </patternFill>
    </fill>
  </fills>
  <borders count="7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0" fontId="13" fillId="9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Font="0" applyBorder="0" applyAlignment="0" applyProtection="0"/>
    <xf numFmtId="0" fontId="5" fillId="7" borderId="0" applyNumberFormat="0" applyBorder="0" applyProtection="0"/>
    <xf numFmtId="0" fontId="6" fillId="0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4" fillId="0" borderId="0" applyNumberFormat="0" applyBorder="0" applyProtection="0"/>
  </cellStyleXfs>
  <cellXfs count="11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/>
    <xf numFmtId="166" fontId="16" fillId="0" borderId="0" xfId="0" applyNumberFormat="1" applyFont="1"/>
    <xf numFmtId="0" fontId="17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165" fontId="16" fillId="10" borderId="5" xfId="0" applyNumberFormat="1" applyFont="1" applyFill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166" fontId="16" fillId="0" borderId="4" xfId="0" applyNumberFormat="1" applyFont="1" applyBorder="1" applyAlignment="1">
      <alignment horizontal="center" vertical="center" wrapText="1"/>
    </xf>
    <xf numFmtId="166" fontId="16" fillId="10" borderId="12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166" fontId="16" fillId="0" borderId="14" xfId="0" applyNumberFormat="1" applyFont="1" applyBorder="1" applyAlignment="1">
      <alignment horizontal="center" vertical="center" wrapText="1"/>
    </xf>
    <xf numFmtId="166" fontId="16" fillId="10" borderId="17" xfId="0" applyNumberFormat="1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164" fontId="18" fillId="10" borderId="18" xfId="0" applyNumberFormat="1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9" fontId="17" fillId="10" borderId="24" xfId="0" applyNumberFormat="1" applyFont="1" applyFill="1" applyBorder="1" applyAlignment="1">
      <alignment horizontal="center"/>
    </xf>
    <xf numFmtId="1" fontId="19" fillId="0" borderId="26" xfId="0" applyNumberFormat="1" applyFont="1" applyBorder="1" applyAlignment="1">
      <alignment horizontal="center"/>
    </xf>
    <xf numFmtId="165" fontId="17" fillId="10" borderId="24" xfId="0" applyNumberFormat="1" applyFont="1" applyFill="1" applyBorder="1" applyAlignment="1">
      <alignment horizontal="center"/>
    </xf>
    <xf numFmtId="164" fontId="16" fillId="0" borderId="25" xfId="0" applyNumberFormat="1" applyFont="1" applyBorder="1" applyAlignment="1">
      <alignment horizontal="center"/>
    </xf>
    <xf numFmtId="164" fontId="18" fillId="10" borderId="24" xfId="0" applyNumberFormat="1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164" fontId="18" fillId="10" borderId="27" xfId="0" applyNumberFormat="1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1" fontId="19" fillId="0" borderId="31" xfId="0" applyNumberFormat="1" applyFont="1" applyBorder="1" applyAlignment="1">
      <alignment horizontal="center"/>
    </xf>
    <xf numFmtId="9" fontId="17" fillId="10" borderId="32" xfId="0" applyNumberFormat="1" applyFont="1" applyFill="1" applyBorder="1" applyAlignment="1">
      <alignment horizontal="center"/>
    </xf>
    <xf numFmtId="165" fontId="17" fillId="10" borderId="32" xfId="0" applyNumberFormat="1" applyFont="1" applyFill="1" applyBorder="1" applyAlignment="1">
      <alignment horizontal="center"/>
    </xf>
    <xf numFmtId="164" fontId="16" fillId="0" borderId="33" xfId="0" applyNumberFormat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164" fontId="18" fillId="10" borderId="34" xfId="0" applyNumberFormat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" fontId="19" fillId="0" borderId="38" xfId="0" applyNumberFormat="1" applyFont="1" applyBorder="1" applyAlignment="1">
      <alignment horizontal="center"/>
    </xf>
    <xf numFmtId="9" fontId="17" fillId="10" borderId="37" xfId="0" applyNumberFormat="1" applyFont="1" applyFill="1" applyBorder="1" applyAlignment="1">
      <alignment horizontal="center"/>
    </xf>
    <xf numFmtId="165" fontId="17" fillId="10" borderId="37" xfId="0" applyNumberFormat="1" applyFont="1" applyFill="1" applyBorder="1" applyAlignment="1">
      <alignment horizontal="center"/>
    </xf>
    <xf numFmtId="164" fontId="16" fillId="0" borderId="39" xfId="0" applyNumberFormat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9" fontId="20" fillId="11" borderId="9" xfId="0" applyNumberFormat="1" applyFont="1" applyFill="1" applyBorder="1" applyAlignment="1">
      <alignment horizontal="center"/>
    </xf>
    <xf numFmtId="1" fontId="17" fillId="0" borderId="41" xfId="0" applyNumberFormat="1" applyFont="1" applyBorder="1" applyAlignment="1">
      <alignment horizontal="center"/>
    </xf>
    <xf numFmtId="9" fontId="17" fillId="10" borderId="42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9" fontId="17" fillId="10" borderId="40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165" fontId="17" fillId="0" borderId="34" xfId="0" applyNumberFormat="1" applyFont="1" applyBorder="1" applyAlignment="1">
      <alignment horizontal="center"/>
    </xf>
    <xf numFmtId="166" fontId="17" fillId="0" borderId="44" xfId="0" applyNumberFormat="1" applyFont="1" applyBorder="1" applyAlignment="1">
      <alignment horizontal="center"/>
    </xf>
    <xf numFmtId="166" fontId="17" fillId="0" borderId="35" xfId="0" applyNumberFormat="1" applyFont="1" applyBorder="1" applyAlignment="1">
      <alignment horizontal="center"/>
    </xf>
    <xf numFmtId="0" fontId="20" fillId="12" borderId="30" xfId="0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1" fontId="20" fillId="11" borderId="9" xfId="0" applyNumberFormat="1" applyFont="1" applyFill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9" fontId="20" fillId="11" borderId="55" xfId="0" applyNumberFormat="1" applyFont="1" applyFill="1" applyBorder="1" applyAlignment="1">
      <alignment horizontal="center"/>
    </xf>
    <xf numFmtId="9" fontId="20" fillId="11" borderId="56" xfId="0" applyNumberFormat="1" applyFont="1" applyFill="1" applyBorder="1" applyAlignment="1">
      <alignment horizontal="center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9" fontId="20" fillId="13" borderId="54" xfId="0" applyNumberFormat="1" applyFont="1" applyFill="1" applyBorder="1" applyAlignment="1">
      <alignment horizontal="center"/>
    </xf>
    <xf numFmtId="9" fontId="20" fillId="13" borderId="55" xfId="0" applyNumberFormat="1" applyFont="1" applyFill="1" applyBorder="1" applyAlignment="1">
      <alignment horizontal="center"/>
    </xf>
    <xf numFmtId="9" fontId="20" fillId="14" borderId="55" xfId="0" applyNumberFormat="1" applyFont="1" applyFill="1" applyBorder="1" applyAlignment="1">
      <alignment horizontal="center"/>
    </xf>
    <xf numFmtId="9" fontId="20" fillId="15" borderId="55" xfId="0" applyNumberFormat="1" applyFont="1" applyFill="1" applyBorder="1" applyAlignment="1">
      <alignment horizontal="center"/>
    </xf>
    <xf numFmtId="0" fontId="17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</cellXfs>
  <cellStyles count="20">
    <cellStyle name="Accent" xfId="2" xr:uid="{16CCC0ED-ADA3-4CCB-B71E-F0C156C7C0DC}"/>
    <cellStyle name="Accent 1" xfId="3" xr:uid="{3C99A24A-84CB-4198-9D6C-EDDAE93C75ED}"/>
    <cellStyle name="Accent 2" xfId="4" xr:uid="{C1006579-0CF8-43A7-9936-371E804CEBC3}"/>
    <cellStyle name="Accent 3" xfId="5" xr:uid="{504C3474-AE16-47CB-878C-0BF19B79C5B0}"/>
    <cellStyle name="Bad" xfId="6" xr:uid="{DBF59694-1EC7-4127-ADD5-1C9A41DA6975}"/>
    <cellStyle name="cf1" xfId="7" xr:uid="{EE7FA008-A852-40AB-A60E-0708C845F8AD}"/>
    <cellStyle name="Error" xfId="8" xr:uid="{32B94A10-1020-43DE-93AE-CE4A315308ED}"/>
    <cellStyle name="Footnote" xfId="9" xr:uid="{A25EA32A-25B1-476F-A2A0-3F7E4110F128}"/>
    <cellStyle name="Good" xfId="10" xr:uid="{643950C3-465F-4D75-9A9B-41CA84E4B382}"/>
    <cellStyle name="Heading" xfId="11" xr:uid="{6289F54F-646B-495F-A0A9-00B857FA052F}"/>
    <cellStyle name="Heading 1" xfId="12" xr:uid="{0366F477-69D2-4959-A662-60A498EEC818}"/>
    <cellStyle name="Heading 2" xfId="13" xr:uid="{B1126FD9-EC13-4117-8E17-8307399EB3BC}"/>
    <cellStyle name="Hyperlink" xfId="14" xr:uid="{C0AD9328-D10C-445B-9983-E4E831DAB7F3}"/>
    <cellStyle name="Neutral" xfId="15" xr:uid="{78C54F1D-38FF-4635-B3FC-A159AF16398A}"/>
    <cellStyle name="Normal" xfId="0" builtinId="0" customBuiltin="1"/>
    <cellStyle name="Note" xfId="1" builtinId="10" customBuiltin="1"/>
    <cellStyle name="Result" xfId="16" xr:uid="{E269C5EC-E99C-4635-AAF7-C4FD2242C74A}"/>
    <cellStyle name="Status" xfId="17" xr:uid="{BC6050AF-844B-4A5D-B2F6-31C5198C50C2}"/>
    <cellStyle name="Text" xfId="18" xr:uid="{BB8C0EF8-D6F5-409E-ADA1-ECF04F87DD1E}"/>
    <cellStyle name="Warning" xfId="19" xr:uid="{59190A80-A0F2-4ADD-97CB-034854E3BDA9}"/>
  </cellStyles>
  <dxfs count="24">
    <dxf>
      <fill>
        <patternFill patternType="solid">
          <fgColor rgb="FFB4C6E7"/>
          <bgColor rgb="FFB4C6E7"/>
        </patternFill>
      </fill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ic Sans MS"/>
        <family val="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ic Sans MS"/>
        <family val="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ic Sans MS"/>
        <family val="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 Q traitées / rang final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'Cc blanc CC INP_2024-2025_PC'!$BL$6:$BL$28</c:f>
              <c:numCache>
                <c:formatCode>General</c:formatCode>
                <c:ptCount val="23"/>
                <c:pt idx="0">
                  <c:v>12</c:v>
                </c:pt>
                <c:pt idx="1">
                  <c:v>20</c:v>
                </c:pt>
                <c:pt idx="2">
                  <c:v>22</c:v>
                </c:pt>
                <c:pt idx="3">
                  <c:v>14</c:v>
                </c:pt>
                <c:pt idx="4">
                  <c:v>5</c:v>
                </c:pt>
                <c:pt idx="5">
                  <c:v>9</c:v>
                </c:pt>
                <c:pt idx="6">
                  <c:v>18</c:v>
                </c:pt>
                <c:pt idx="7">
                  <c:v>13</c:v>
                </c:pt>
                <c:pt idx="8">
                  <c:v>2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2</c:v>
                </c:pt>
                <c:pt idx="14">
                  <c:v>6</c:v>
                </c:pt>
                <c:pt idx="15">
                  <c:v>17</c:v>
                </c:pt>
                <c:pt idx="16">
                  <c:v>4</c:v>
                </c:pt>
                <c:pt idx="17">
                  <c:v>8</c:v>
                </c:pt>
                <c:pt idx="18">
                  <c:v>22</c:v>
                </c:pt>
                <c:pt idx="19">
                  <c:v>19</c:v>
                </c:pt>
                <c:pt idx="20">
                  <c:v>15</c:v>
                </c:pt>
                <c:pt idx="21">
                  <c:v>6</c:v>
                </c:pt>
                <c:pt idx="22">
                  <c:v>1</c:v>
                </c:pt>
              </c:numCache>
            </c:numRef>
          </c:xVal>
          <c:yVal>
            <c:numRef>
              <c:f>'Cc blanc CC INP_2024-2025_PC'!$BD$6:$BD$28</c:f>
              <c:numCache>
                <c:formatCode>0%</c:formatCode>
                <c:ptCount val="23"/>
                <c:pt idx="0">
                  <c:v>0.75</c:v>
                </c:pt>
                <c:pt idx="1">
                  <c:v>0.75</c:v>
                </c:pt>
                <c:pt idx="2">
                  <c:v>0.72916666666666663</c:v>
                </c:pt>
                <c:pt idx="3">
                  <c:v>0.89583333333333337</c:v>
                </c:pt>
                <c:pt idx="4">
                  <c:v>0.95833333333333337</c:v>
                </c:pt>
                <c:pt idx="5">
                  <c:v>0.75</c:v>
                </c:pt>
                <c:pt idx="6">
                  <c:v>0.60416666666666663</c:v>
                </c:pt>
                <c:pt idx="7">
                  <c:v>0.89583333333333337</c:v>
                </c:pt>
                <c:pt idx="8">
                  <c:v>0.85416666666666663</c:v>
                </c:pt>
                <c:pt idx="9">
                  <c:v>0.60416666666666663</c:v>
                </c:pt>
                <c:pt idx="10">
                  <c:v>0.83333333333333337</c:v>
                </c:pt>
                <c:pt idx="11">
                  <c:v>0.64583333333333337</c:v>
                </c:pt>
                <c:pt idx="12">
                  <c:v>0.85416666666666663</c:v>
                </c:pt>
                <c:pt idx="13">
                  <c:v>0.89583333333333337</c:v>
                </c:pt>
                <c:pt idx="14">
                  <c:v>0.91666666666666663</c:v>
                </c:pt>
                <c:pt idx="15">
                  <c:v>0.8125</c:v>
                </c:pt>
                <c:pt idx="16">
                  <c:v>0.9375</c:v>
                </c:pt>
                <c:pt idx="17">
                  <c:v>0.77083333333333337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0.75</c:v>
                </c:pt>
                <c:pt idx="21">
                  <c:v>0.75</c:v>
                </c:pt>
                <c:pt idx="22">
                  <c:v>0.91666666666666663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C-4378-B3F1-DD02D34D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7743"/>
        <c:axId val="784170143"/>
      </c:scatterChart>
      <c:valAx>
        <c:axId val="784170143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7743"/>
        <c:crosses val="autoZero"/>
        <c:crossBetween val="midCat"/>
      </c:valAx>
      <c:valAx>
        <c:axId val="78416774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7014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%justesse / rang final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'Cc blanc CC INP_2024-2025_PC'!$BL$6:$BL$28</c:f>
              <c:numCache>
                <c:formatCode>General</c:formatCode>
                <c:ptCount val="23"/>
                <c:pt idx="0">
                  <c:v>12</c:v>
                </c:pt>
                <c:pt idx="1">
                  <c:v>20</c:v>
                </c:pt>
                <c:pt idx="2">
                  <c:v>22</c:v>
                </c:pt>
                <c:pt idx="3">
                  <c:v>14</c:v>
                </c:pt>
                <c:pt idx="4">
                  <c:v>5</c:v>
                </c:pt>
                <c:pt idx="5">
                  <c:v>9</c:v>
                </c:pt>
                <c:pt idx="6">
                  <c:v>18</c:v>
                </c:pt>
                <c:pt idx="7">
                  <c:v>13</c:v>
                </c:pt>
                <c:pt idx="8">
                  <c:v>2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2</c:v>
                </c:pt>
                <c:pt idx="14">
                  <c:v>6</c:v>
                </c:pt>
                <c:pt idx="15">
                  <c:v>17</c:v>
                </c:pt>
                <c:pt idx="16">
                  <c:v>4</c:v>
                </c:pt>
                <c:pt idx="17">
                  <c:v>8</c:v>
                </c:pt>
                <c:pt idx="18">
                  <c:v>22</c:v>
                </c:pt>
                <c:pt idx="19">
                  <c:v>19</c:v>
                </c:pt>
                <c:pt idx="20">
                  <c:v>15</c:v>
                </c:pt>
                <c:pt idx="21">
                  <c:v>6</c:v>
                </c:pt>
                <c:pt idx="22">
                  <c:v>1</c:v>
                </c:pt>
              </c:numCache>
            </c:numRef>
          </c:xVal>
          <c:yVal>
            <c:numRef>
              <c:f>'Cc blanc CC INP_2024-2025_PC'!$BF$6:$BF$28</c:f>
              <c:numCache>
                <c:formatCode>0%</c:formatCode>
                <c:ptCount val="23"/>
                <c:pt idx="0">
                  <c:v>0.54679802955665024</c:v>
                </c:pt>
                <c:pt idx="1">
                  <c:v>0.35680751173708919</c:v>
                </c:pt>
                <c:pt idx="2">
                  <c:v>0.36956521739130432</c:v>
                </c:pt>
                <c:pt idx="3">
                  <c:v>0.43388429752066116</c:v>
                </c:pt>
                <c:pt idx="4">
                  <c:v>0.51923076923076927</c:v>
                </c:pt>
                <c:pt idx="5">
                  <c:v>0.6262626262626263</c:v>
                </c:pt>
                <c:pt idx="6">
                  <c:v>0.55625000000000002</c:v>
                </c:pt>
                <c:pt idx="7">
                  <c:v>0.4462809917355372</c:v>
                </c:pt>
                <c:pt idx="8">
                  <c:v>0.64655172413793105</c:v>
                </c:pt>
                <c:pt idx="9">
                  <c:v>0.45454545454545453</c:v>
                </c:pt>
                <c:pt idx="10">
                  <c:v>0.5043478260869565</c:v>
                </c:pt>
                <c:pt idx="11">
                  <c:v>0.52331606217616577</c:v>
                </c:pt>
                <c:pt idx="12">
                  <c:v>0.48484848484848486</c:v>
                </c:pt>
                <c:pt idx="13">
                  <c:v>0.62240663900414939</c:v>
                </c:pt>
                <c:pt idx="14">
                  <c:v>0.51200000000000001</c:v>
                </c:pt>
                <c:pt idx="15">
                  <c:v>0.45248868778280543</c:v>
                </c:pt>
                <c:pt idx="16">
                  <c:v>0.56692913385826771</c:v>
                </c:pt>
                <c:pt idx="17">
                  <c:v>0.61881188118811881</c:v>
                </c:pt>
                <c:pt idx="18">
                  <c:v>0.41463414634146339</c:v>
                </c:pt>
                <c:pt idx="19">
                  <c:v>0.425414364640884</c:v>
                </c:pt>
                <c:pt idx="20">
                  <c:v>0.48792270531400966</c:v>
                </c:pt>
                <c:pt idx="21">
                  <c:v>0.67015706806282727</c:v>
                </c:pt>
                <c:pt idx="22">
                  <c:v>0.67611336032388669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1-4157-882B-E3A7628D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6783"/>
        <c:axId val="784168223"/>
      </c:scatterChart>
      <c:valAx>
        <c:axId val="784168223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6783"/>
        <c:crosses val="autoZero"/>
        <c:crossBetween val="midCat"/>
      </c:valAx>
      <c:valAx>
        <c:axId val="78416678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822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%réussite des Q abordables / rang final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'Cc blanc CC INP_2024-2025_PC'!$BL$6:$BL$28</c:f>
              <c:numCache>
                <c:formatCode>General</c:formatCode>
                <c:ptCount val="23"/>
                <c:pt idx="0">
                  <c:v>12</c:v>
                </c:pt>
                <c:pt idx="1">
                  <c:v>20</c:v>
                </c:pt>
                <c:pt idx="2">
                  <c:v>22</c:v>
                </c:pt>
                <c:pt idx="3">
                  <c:v>14</c:v>
                </c:pt>
                <c:pt idx="4">
                  <c:v>5</c:v>
                </c:pt>
                <c:pt idx="5">
                  <c:v>9</c:v>
                </c:pt>
                <c:pt idx="6">
                  <c:v>18</c:v>
                </c:pt>
                <c:pt idx="7">
                  <c:v>13</c:v>
                </c:pt>
                <c:pt idx="8">
                  <c:v>2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2</c:v>
                </c:pt>
                <c:pt idx="14">
                  <c:v>6</c:v>
                </c:pt>
                <c:pt idx="15">
                  <c:v>17</c:v>
                </c:pt>
                <c:pt idx="16">
                  <c:v>4</c:v>
                </c:pt>
                <c:pt idx="17">
                  <c:v>8</c:v>
                </c:pt>
                <c:pt idx="18">
                  <c:v>22</c:v>
                </c:pt>
                <c:pt idx="19">
                  <c:v>19</c:v>
                </c:pt>
                <c:pt idx="20">
                  <c:v>15</c:v>
                </c:pt>
                <c:pt idx="21">
                  <c:v>6</c:v>
                </c:pt>
                <c:pt idx="22">
                  <c:v>1</c:v>
                </c:pt>
              </c:numCache>
            </c:numRef>
          </c:xVal>
          <c:yVal>
            <c:numRef>
              <c:f>'Cc blanc CC INP_2024-2025_PC'!$BH$6:$BH$28</c:f>
              <c:numCache>
                <c:formatCode>0" "%</c:formatCode>
                <c:ptCount val="23"/>
                <c:pt idx="0">
                  <c:v>0.5714285714285714</c:v>
                </c:pt>
                <c:pt idx="1">
                  <c:v>0.50476190476190474</c:v>
                </c:pt>
                <c:pt idx="2">
                  <c:v>0.49523809523809526</c:v>
                </c:pt>
                <c:pt idx="3">
                  <c:v>0.5714285714285714</c:v>
                </c:pt>
                <c:pt idx="4">
                  <c:v>0.73333333333333328</c:v>
                </c:pt>
                <c:pt idx="5">
                  <c:v>0.6</c:v>
                </c:pt>
                <c:pt idx="6">
                  <c:v>0.4</c:v>
                </c:pt>
                <c:pt idx="7">
                  <c:v>0.580952380952381</c:v>
                </c:pt>
                <c:pt idx="8">
                  <c:v>0.7142857142857143</c:v>
                </c:pt>
                <c:pt idx="9">
                  <c:v>0.51428571428571423</c:v>
                </c:pt>
                <c:pt idx="10">
                  <c:v>0.63809523809523805</c:v>
                </c:pt>
                <c:pt idx="11">
                  <c:v>0.67619047619047623</c:v>
                </c:pt>
                <c:pt idx="12">
                  <c:v>0.7142857142857143</c:v>
                </c:pt>
                <c:pt idx="13">
                  <c:v>0.74285714285714288</c:v>
                </c:pt>
                <c:pt idx="14">
                  <c:v>0.64761904761904765</c:v>
                </c:pt>
                <c:pt idx="15">
                  <c:v>0.61904761904761907</c:v>
                </c:pt>
                <c:pt idx="16">
                  <c:v>0.69523809523809521</c:v>
                </c:pt>
                <c:pt idx="17">
                  <c:v>0.75238095238095237</c:v>
                </c:pt>
                <c:pt idx="18">
                  <c:v>0.55238095238095242</c:v>
                </c:pt>
                <c:pt idx="19">
                  <c:v>0.3619047619047619</c:v>
                </c:pt>
                <c:pt idx="20">
                  <c:v>0.68571428571428572</c:v>
                </c:pt>
                <c:pt idx="21">
                  <c:v>0.6</c:v>
                </c:pt>
                <c:pt idx="22">
                  <c:v>0.73333333333333328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BB-46B2-80B3-3369C018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4863"/>
        <c:axId val="784167263"/>
      </c:scatterChart>
      <c:valAx>
        <c:axId val="784167263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&quot; &quot;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4863"/>
        <c:crosses val="autoZero"/>
        <c:crossBetween val="midCat"/>
      </c:valAx>
      <c:valAx>
        <c:axId val="78416486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726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Répartition des notes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'Cc blanc CC INP_2024-2025_PC'!$B$39:$B$59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'Cc blanc CC INP_2024-2025_PC'!$C$39:$C$59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2-40B4-9A31-A8EDB3C7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828047"/>
        <c:axId val="783827087"/>
      </c:barChart>
      <c:valAx>
        <c:axId val="78382708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3828047"/>
        <c:crosses val="autoZero"/>
        <c:crossBetween val="between"/>
      </c:valAx>
      <c:catAx>
        <c:axId val="7838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382708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290943</xdr:colOff>
      <xdr:row>37</xdr:row>
      <xdr:rowOff>48161</xdr:rowOff>
    </xdr:from>
    <xdr:ext cx="4572000" cy="3499756"/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28B1AD63-EBE4-72C3-7CD7-0F2EB71E8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29</xdr:col>
      <xdr:colOff>13853</xdr:colOff>
      <xdr:row>37</xdr:row>
      <xdr:rowOff>29992</xdr:rowOff>
    </xdr:from>
    <xdr:ext cx="4996537" cy="3510646"/>
    <xdr:graphicFrame macro="">
      <xdr:nvGraphicFramePr>
        <xdr:cNvPr id="4" name="Graphique 4">
          <a:extLst>
            <a:ext uri="{FF2B5EF4-FFF2-40B4-BE49-F238E27FC236}">
              <a16:creationId xmlns:a16="http://schemas.microsoft.com/office/drawing/2014/main" id="{43B698B6-9665-1052-9729-A704DE371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45</xdr:col>
      <xdr:colOff>306772</xdr:colOff>
      <xdr:row>37</xdr:row>
      <xdr:rowOff>83237</xdr:rowOff>
    </xdr:from>
    <xdr:ext cx="5116287" cy="3434440"/>
    <xdr:graphicFrame macro="">
      <xdr:nvGraphicFramePr>
        <xdr:cNvPr id="5" name="Graphique 5">
          <a:extLst>
            <a:ext uri="{FF2B5EF4-FFF2-40B4-BE49-F238E27FC236}">
              <a16:creationId xmlns:a16="http://schemas.microsoft.com/office/drawing/2014/main" id="{994A3A04-0FC2-103C-DDD8-7E5F9AE0E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67235</xdr:colOff>
      <xdr:row>37</xdr:row>
      <xdr:rowOff>197226</xdr:rowOff>
    </xdr:from>
    <xdr:ext cx="5241660" cy="3147063"/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9686410A-79D0-64B6-A461-6C134B853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56FA3E-BF8E-48AA-983A-1213902EE39C}" name="__Anonymous_Sheet_DB__0" displayName="__Anonymous_Sheet_DB__0" ref="C6:BM32" headerRowCount="0" totalsRowShown="0">
  <sortState xmlns:xlrd2="http://schemas.microsoft.com/office/spreadsheetml/2017/richdata2" ref="C6:BM32">
    <sortCondition ref="BL6:BL32"/>
  </sortState>
  <tableColumns count="63">
    <tableColumn id="1" xr3:uid="{3C01C879-4235-4AC4-B9BD-F9E4FDEAC5F7}" name="Colonne1"/>
    <tableColumn id="2" xr3:uid="{B46F73F1-53C6-45E7-BA03-D2C844AE1EE1}" name="Colonne2"/>
    <tableColumn id="3" xr3:uid="{C72B5D01-3B7B-418A-A58A-F95F38DBF8E1}" name="Colonne3"/>
    <tableColumn id="4" xr3:uid="{EA35DF37-A1E7-4864-8F96-095C48D1BD8D}" name="Colonne4"/>
    <tableColumn id="5" xr3:uid="{4E111D01-E2A1-4607-8426-04A012CA7422}" name="Colonne5"/>
    <tableColumn id="6" xr3:uid="{6EB23254-9F00-4E57-BD87-03454DBD4052}" name="Colonne6"/>
    <tableColumn id="7" xr3:uid="{3A1B826A-F2EC-4792-A389-D66FEECC113E}" name="Colonne7"/>
    <tableColumn id="8" xr3:uid="{95E1E8C9-DBCC-4159-9AC7-BBCF2D2E936A}" name="Colonne8"/>
    <tableColumn id="9" xr3:uid="{C1969D1C-45C4-4B66-83E0-9634205BAA41}" name="Colonne9"/>
    <tableColumn id="10" xr3:uid="{5749CE85-D666-4FBF-9893-E30A101C4D9D}" name="Colonne10"/>
    <tableColumn id="11" xr3:uid="{90BCD6F1-2B89-4BD9-AB73-401A31892BBD}" name="Colonne11"/>
    <tableColumn id="12" xr3:uid="{49EC2C34-3A99-445B-81A8-0B298DAF7ED8}" name="Colonne12"/>
    <tableColumn id="13" xr3:uid="{4EDD8655-4EA2-4515-B61F-33937647E64F}" name="Colonne13"/>
    <tableColumn id="14" xr3:uid="{EBFCF95C-3A9A-4B81-B125-E359967D5F25}" name="Colonne14"/>
    <tableColumn id="15" xr3:uid="{82B3AD59-15F2-465E-94F0-9E72F82D07E7}" name="Colonne15"/>
    <tableColumn id="16" xr3:uid="{6B8E0EDD-533C-4344-B8DB-C1593E13444A}" name="Colonne16"/>
    <tableColumn id="17" xr3:uid="{ADF303C0-5BD1-4579-A00D-8FF7F6A00DA5}" name="Colonne17"/>
    <tableColumn id="18" xr3:uid="{D18210D3-210A-4A25-88D4-DD4D68B51AB4}" name="Colonne18"/>
    <tableColumn id="19" xr3:uid="{C12381E0-4EAF-43F2-B647-131EE3D66E60}" name="Colonne19"/>
    <tableColumn id="20" xr3:uid="{1190241D-CF34-4990-A086-20BE359B202C}" name="Colonne20"/>
    <tableColumn id="21" xr3:uid="{F32F09B3-5A91-4B48-AFB2-45769B3A5468}" name="Colonne21"/>
    <tableColumn id="22" xr3:uid="{BCA36995-EE57-44E7-9DD1-70E1A16A3604}" name="Colonne22"/>
    <tableColumn id="23" xr3:uid="{FA2B3F13-3C43-4042-A265-E702FA2C4522}" name="Colonne23"/>
    <tableColumn id="24" xr3:uid="{1D0A75B0-17F1-4602-BBF1-9A2F1F316DA1}" name="Colonne24"/>
    <tableColumn id="25" xr3:uid="{D2F25F17-B24B-41AE-8076-00B8119FE542}" name="Colonne25"/>
    <tableColumn id="26" xr3:uid="{2230AD30-AE76-4B5B-8FBD-9618AFA4BC80}" name="Colonne26"/>
    <tableColumn id="28" xr3:uid="{3508106B-006D-41E0-B990-164F35B74A5F}" name="Colonne28" dataDxfId="23"/>
    <tableColumn id="29" xr3:uid="{73ABA030-F750-4A3F-9538-D877ACA4F740}" name="Colonne29" dataDxfId="22"/>
    <tableColumn id="31" xr3:uid="{81D5E95C-4198-4482-9B9A-D90C7C39A05E}" name="Colonne31" dataDxfId="21"/>
    <tableColumn id="32" xr3:uid="{CC982D41-E385-4F31-A01D-FE4603A55C6B}" name="Colonne32" dataDxfId="20"/>
    <tableColumn id="33" xr3:uid="{50E253CC-0ED2-43E7-965F-29D15178D6F4}" name="Colonne33" dataDxfId="19"/>
    <tableColumn id="34" xr3:uid="{0C63A13C-186D-4042-9915-E060493F2F30}" name="Colonne34" dataDxfId="18"/>
    <tableColumn id="35" xr3:uid="{958257AB-4739-41D3-95D8-C3B59CE226DE}" name="Colonne35" dataDxfId="17"/>
    <tableColumn id="36" xr3:uid="{C949DF44-25DB-4D9E-9E0F-F82A748A9894}" name="Colonne36" dataDxfId="16"/>
    <tableColumn id="27" xr3:uid="{ABE9D185-E3C5-4A39-9267-880044292868}" name="Colonne27" dataDxfId="15"/>
    <tableColumn id="37" xr3:uid="{1C4B69C3-8597-48CF-BEA9-E13AB489D603}" name="Colonne37" dataDxfId="14"/>
    <tableColumn id="38" xr3:uid="{FEDFA3AA-4829-4C31-9545-A8A39655FCC2}" name="Colonne38" dataDxfId="13"/>
    <tableColumn id="39" xr3:uid="{64E49A6C-EDFB-4B60-AEF0-66EE976E4BEA}" name="Colonne39" dataDxfId="12"/>
    <tableColumn id="40" xr3:uid="{3661A58A-AE3B-4847-8FE3-474D9043C1D3}" name="Colonne40" dataDxfId="11"/>
    <tableColumn id="41" xr3:uid="{3FD3BC69-0D25-4232-A052-5F455F4DC316}" name="Colonne41" dataDxfId="10"/>
    <tableColumn id="42" xr3:uid="{529B4166-B8FF-41AB-9EE4-81542278DA57}" name="Colonne42" dataDxfId="9"/>
    <tableColumn id="43" xr3:uid="{FC3C96A4-36B8-4675-BFB2-4308B60688DB}" name="Colonne43" dataDxfId="8"/>
    <tableColumn id="44" xr3:uid="{44588017-88CB-4BE3-AD2A-D263AF40EA5B}" name="Colonne44" dataDxfId="7"/>
    <tableColumn id="45" xr3:uid="{F8B242ED-3219-47A1-87B4-62361D7DC153}" name="Colonne45" dataDxfId="6"/>
    <tableColumn id="46" xr3:uid="{876118D3-42B1-47BF-B1E4-82B4AEB1153D}" name="Colonne46" dataDxfId="5"/>
    <tableColumn id="68" xr3:uid="{481F7765-0C88-43C8-AC05-8FAE676F5AF4}" name="Colonne68" dataDxfId="4"/>
    <tableColumn id="67" xr3:uid="{CAC789CE-8E8E-48C9-8B17-FE2E6D58FD29}" name="Colonne67" dataDxfId="3"/>
    <tableColumn id="66" xr3:uid="{E68F2362-E900-42DD-AF68-771D18A16F2B}" name="Colonne66" dataDxfId="2"/>
    <tableColumn id="47" xr3:uid="{C805208A-7372-4708-A107-C466E172C368}" name="Colonne47" dataDxfId="1"/>
    <tableColumn id="51" xr3:uid="{21C6ACF6-D111-4E93-BE15-D08D6808421D}" name="Colonne51"/>
    <tableColumn id="52" xr3:uid="{7F7BC5FF-D077-4ACB-A613-5427DB6E3913}" name="Colonne52"/>
    <tableColumn id="54" xr3:uid="{DF85FB49-3616-48CA-807A-A262C9D206FE}" name="Colonne54"/>
    <tableColumn id="55" xr3:uid="{C95923CA-F893-4B37-941D-F62A560C2A5C}" name="Colonne55"/>
    <tableColumn id="56" xr3:uid="{6485DCC1-2209-4B95-B666-FC2CFCC804FF}" name="Colonne56"/>
    <tableColumn id="57" xr3:uid="{E4AA3524-8CDA-4CD6-AE79-E9FFF023D3A8}" name="Colonne57"/>
    <tableColumn id="58" xr3:uid="{6AD4C405-EA9C-420D-B969-EE20D54F9A98}" name="Colonne58"/>
    <tableColumn id="59" xr3:uid="{B71F9CA8-CC95-4459-B1BC-FBC6023C715E}" name="Colonne59"/>
    <tableColumn id="60" xr3:uid="{4FB98484-E777-4B4B-85F4-DF4DA3D1B064}" name="Colonne60"/>
    <tableColumn id="61" xr3:uid="{7957AA5D-3170-42F1-B35A-C299B2B84698}" name="Colonne61"/>
    <tableColumn id="62" xr3:uid="{7AEF0FDA-D8C7-4A55-8242-ACC15009B3D9}" name="Colonne62"/>
    <tableColumn id="63" xr3:uid="{0A1F439F-2E38-4527-B6FB-7D8DB9753675}" name="Colonne63"/>
    <tableColumn id="64" xr3:uid="{C2AC6D38-8E28-4088-B91D-73AC5CB79CB3}" name="Colonne64"/>
    <tableColumn id="65" xr3:uid="{1BBE2F7D-6F94-4834-81A8-F3A8B5E6A876}" name="Colonne6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D1F0-1FD7-465B-A947-21604B018E20}">
  <dimension ref="A1:CM63"/>
  <sheetViews>
    <sheetView tabSelected="1" zoomScale="85" zoomScaleNormal="85" workbookViewId="0">
      <selection activeCell="A29" sqref="A29"/>
    </sheetView>
  </sheetViews>
  <sheetFormatPr baseColWidth="10" defaultColWidth="9" defaultRowHeight="15.6"/>
  <cols>
    <col min="1" max="1" width="14" style="1" customWidth="1"/>
    <col min="2" max="2" width="13.3984375" style="1" customWidth="1"/>
    <col min="3" max="3" width="14" style="1" customWidth="1"/>
    <col min="4" max="4" width="26.796875" style="1" customWidth="1"/>
    <col min="5" max="5" width="4.3984375" style="1" customWidth="1"/>
    <col min="6" max="6" width="4.296875" style="1" customWidth="1"/>
    <col min="7" max="7" width="4.19921875" style="1" customWidth="1"/>
    <col min="8" max="8" width="4.59765625" style="1" customWidth="1"/>
    <col min="9" max="13" width="4.19921875" style="1" customWidth="1"/>
    <col min="14" max="15" width="4.3984375" style="1" customWidth="1"/>
    <col min="16" max="16" width="4.796875" style="1" customWidth="1"/>
    <col min="17" max="51" width="4.19921875" style="1" customWidth="1"/>
    <col min="52" max="53" width="6.69921875" style="1" customWidth="1"/>
    <col min="54" max="54" width="8" style="1" customWidth="1"/>
    <col min="55" max="55" width="7.296875" style="1" customWidth="1"/>
    <col min="56" max="56" width="9.3984375" style="1" customWidth="1"/>
    <col min="57" max="57" width="10.5" style="1" customWidth="1"/>
    <col min="58" max="59" width="8" style="1" customWidth="1"/>
    <col min="60" max="60" width="10.59765625" style="1" customWidth="1"/>
    <col min="61" max="61" width="11.69921875" style="1" customWidth="1"/>
    <col min="62" max="62" width="6.59765625" style="1" customWidth="1"/>
    <col min="63" max="63" width="8.19921875" style="1" customWidth="1"/>
    <col min="64" max="64" width="5.3984375" style="1" customWidth="1"/>
    <col min="65" max="65" width="25.59765625" style="1" customWidth="1"/>
    <col min="66" max="66" width="10.296875" style="1" customWidth="1"/>
    <col min="67" max="67" width="20.69921875" style="3" customWidth="1"/>
    <col min="68" max="68" width="9.8984375" style="4" customWidth="1"/>
    <col min="69" max="69" width="9.5" style="4" customWidth="1"/>
    <col min="70" max="70" width="4.5" style="1" customWidth="1"/>
    <col min="71" max="71" width="18.8984375" style="1" customWidth="1"/>
    <col min="72" max="72" width="5" style="1" customWidth="1"/>
    <col min="73" max="73" width="9" style="1" customWidth="1"/>
    <col min="74" max="16384" width="9" style="1"/>
  </cols>
  <sheetData>
    <row r="1" spans="2:69" ht="16.2" thickBot="1"/>
    <row r="2" spans="2:69" ht="28.2" customHeight="1" thickBot="1">
      <c r="E2" s="106" t="s">
        <v>48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6" t="s">
        <v>49</v>
      </c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2"/>
      <c r="BA2" s="2"/>
      <c r="BB2" s="2"/>
      <c r="BC2" s="2"/>
      <c r="BD2" s="2"/>
      <c r="BE2" s="2"/>
      <c r="BF2" s="2"/>
      <c r="BG2" s="2"/>
      <c r="BH2" s="3"/>
      <c r="BI2" s="3"/>
      <c r="BJ2" s="4"/>
      <c r="BK2" s="4"/>
      <c r="BO2" s="1"/>
      <c r="BP2" s="1"/>
      <c r="BQ2" s="1"/>
    </row>
    <row r="3" spans="2:69" ht="49.8" customHeight="1" thickBot="1">
      <c r="D3" s="5" t="s">
        <v>0</v>
      </c>
      <c r="E3" s="87">
        <v>1</v>
      </c>
      <c r="F3" s="88">
        <v>2</v>
      </c>
      <c r="G3" s="88">
        <v>3</v>
      </c>
      <c r="H3" s="88">
        <v>4</v>
      </c>
      <c r="I3" s="88">
        <v>5</v>
      </c>
      <c r="J3" s="88">
        <v>6</v>
      </c>
      <c r="K3" s="88">
        <v>7</v>
      </c>
      <c r="L3" s="88">
        <v>8</v>
      </c>
      <c r="M3" s="88">
        <v>9</v>
      </c>
      <c r="N3" s="88">
        <v>10</v>
      </c>
      <c r="O3" s="88">
        <v>11</v>
      </c>
      <c r="P3" s="88">
        <v>12</v>
      </c>
      <c r="Q3" s="88">
        <v>13</v>
      </c>
      <c r="R3" s="88">
        <v>14</v>
      </c>
      <c r="S3" s="88">
        <v>15</v>
      </c>
      <c r="T3" s="88">
        <v>16</v>
      </c>
      <c r="U3" s="88">
        <v>17</v>
      </c>
      <c r="V3" s="88">
        <v>18</v>
      </c>
      <c r="W3" s="88">
        <v>19</v>
      </c>
      <c r="X3" s="88">
        <v>20</v>
      </c>
      <c r="Y3" s="88">
        <v>21</v>
      </c>
      <c r="Z3" s="88">
        <v>22</v>
      </c>
      <c r="AA3" s="88">
        <v>23</v>
      </c>
      <c r="AB3" s="94">
        <v>24</v>
      </c>
      <c r="AC3" s="87">
        <v>26</v>
      </c>
      <c r="AD3" s="88">
        <v>27</v>
      </c>
      <c r="AE3" s="88">
        <v>29</v>
      </c>
      <c r="AF3" s="88">
        <v>30</v>
      </c>
      <c r="AG3" s="88">
        <v>31</v>
      </c>
      <c r="AH3" s="88">
        <v>32</v>
      </c>
      <c r="AI3" s="88">
        <v>33</v>
      </c>
      <c r="AJ3" s="88">
        <v>34</v>
      </c>
      <c r="AK3" s="88">
        <v>35</v>
      </c>
      <c r="AL3" s="88">
        <v>36</v>
      </c>
      <c r="AM3" s="88">
        <v>37</v>
      </c>
      <c r="AN3" s="88">
        <v>38</v>
      </c>
      <c r="AO3" s="88">
        <v>39</v>
      </c>
      <c r="AP3" s="88">
        <v>40</v>
      </c>
      <c r="AQ3" s="88">
        <v>41</v>
      </c>
      <c r="AR3" s="88">
        <v>42</v>
      </c>
      <c r="AS3" s="88">
        <v>43</v>
      </c>
      <c r="AT3" s="88">
        <v>44</v>
      </c>
      <c r="AU3" s="88">
        <v>45</v>
      </c>
      <c r="AV3" s="88">
        <v>46</v>
      </c>
      <c r="AW3" s="88">
        <v>47</v>
      </c>
      <c r="AX3" s="88">
        <v>48</v>
      </c>
      <c r="AY3" s="89">
        <v>49</v>
      </c>
      <c r="AZ3" s="98" t="s">
        <v>50</v>
      </c>
      <c r="BA3" s="11" t="s">
        <v>51</v>
      </c>
      <c r="BB3" s="11" t="s">
        <v>1</v>
      </c>
      <c r="BC3" s="8" t="s">
        <v>2</v>
      </c>
      <c r="BD3" s="12" t="s">
        <v>3</v>
      </c>
      <c r="BE3" s="6" t="s">
        <v>4</v>
      </c>
      <c r="BF3" s="12" t="s">
        <v>5</v>
      </c>
      <c r="BG3" s="6" t="s">
        <v>6</v>
      </c>
      <c r="BH3" s="13" t="s">
        <v>7</v>
      </c>
      <c r="BI3" s="14" t="s">
        <v>8</v>
      </c>
      <c r="BJ3" s="15" t="s">
        <v>9</v>
      </c>
      <c r="BK3" s="16" t="s">
        <v>10</v>
      </c>
      <c r="BL3" s="7" t="s">
        <v>11</v>
      </c>
      <c r="BO3" s="1"/>
      <c r="BP3" s="1"/>
      <c r="BQ3" s="1"/>
    </row>
    <row r="4" spans="2:69" ht="31.8" thickBot="1">
      <c r="D4" s="17" t="s">
        <v>12</v>
      </c>
      <c r="E4" s="87">
        <v>6</v>
      </c>
      <c r="F4" s="88">
        <v>5</v>
      </c>
      <c r="G4" s="88">
        <v>4</v>
      </c>
      <c r="H4" s="88">
        <v>3</v>
      </c>
      <c r="I4" s="88">
        <v>7</v>
      </c>
      <c r="J4" s="88">
        <v>7</v>
      </c>
      <c r="K4" s="88">
        <v>3</v>
      </c>
      <c r="L4" s="88">
        <v>4</v>
      </c>
      <c r="M4" s="88">
        <v>8</v>
      </c>
      <c r="N4" s="88">
        <v>8</v>
      </c>
      <c r="O4" s="88">
        <v>6</v>
      </c>
      <c r="P4" s="88">
        <v>5</v>
      </c>
      <c r="Q4" s="88">
        <v>6</v>
      </c>
      <c r="R4" s="88">
        <v>6</v>
      </c>
      <c r="S4" s="88">
        <v>6</v>
      </c>
      <c r="T4" s="88">
        <v>6</v>
      </c>
      <c r="U4" s="88">
        <v>5</v>
      </c>
      <c r="V4" s="88">
        <v>7</v>
      </c>
      <c r="W4" s="88">
        <v>4</v>
      </c>
      <c r="X4" s="88">
        <v>4</v>
      </c>
      <c r="Y4" s="88">
        <v>4</v>
      </c>
      <c r="Z4" s="88">
        <v>7</v>
      </c>
      <c r="AA4" s="88">
        <v>5</v>
      </c>
      <c r="AB4" s="94">
        <v>5</v>
      </c>
      <c r="AC4" s="87">
        <v>8</v>
      </c>
      <c r="AD4" s="88">
        <v>6</v>
      </c>
      <c r="AE4" s="88">
        <v>4</v>
      </c>
      <c r="AF4" s="88">
        <v>2</v>
      </c>
      <c r="AG4" s="88">
        <v>3</v>
      </c>
      <c r="AH4" s="88">
        <v>4</v>
      </c>
      <c r="AI4" s="88">
        <v>4</v>
      </c>
      <c r="AJ4" s="88">
        <v>3</v>
      </c>
      <c r="AK4" s="88">
        <v>6</v>
      </c>
      <c r="AL4" s="88">
        <v>6</v>
      </c>
      <c r="AM4" s="88">
        <v>7</v>
      </c>
      <c r="AN4" s="88">
        <v>6</v>
      </c>
      <c r="AO4" s="88">
        <v>4</v>
      </c>
      <c r="AP4" s="88">
        <v>8</v>
      </c>
      <c r="AQ4" s="88">
        <v>4</v>
      </c>
      <c r="AR4" s="88">
        <v>10</v>
      </c>
      <c r="AS4" s="88">
        <v>10</v>
      </c>
      <c r="AT4" s="88">
        <v>4</v>
      </c>
      <c r="AU4" s="88">
        <v>12</v>
      </c>
      <c r="AV4" s="88">
        <v>6</v>
      </c>
      <c r="AW4" s="88">
        <v>6</v>
      </c>
      <c r="AX4" s="88">
        <v>6</v>
      </c>
      <c r="AY4" s="89">
        <v>6</v>
      </c>
      <c r="AZ4" s="10">
        <f>SUM(E4:AB4)</f>
        <v>131</v>
      </c>
      <c r="BA4" s="10">
        <f>SUM(AC4:AY4)</f>
        <v>135</v>
      </c>
      <c r="BB4" s="21" t="s">
        <v>13</v>
      </c>
      <c r="BC4" s="9">
        <f>AZ4+BA4+10</f>
        <v>276</v>
      </c>
      <c r="BD4" s="22" t="s">
        <v>52</v>
      </c>
      <c r="BE4" s="18"/>
      <c r="BF4" s="22"/>
      <c r="BG4" s="18"/>
      <c r="BH4" s="22">
        <f>SUMIFS(E4:AY4,E$5:AY$5,"X")</f>
        <v>105</v>
      </c>
      <c r="BI4" s="20"/>
      <c r="BJ4" s="23"/>
      <c r="BK4" s="24"/>
      <c r="BL4" s="19"/>
      <c r="BO4" s="1"/>
      <c r="BP4" s="1"/>
      <c r="BQ4" s="1"/>
    </row>
    <row r="5" spans="2:69" ht="30" customHeight="1" thickBot="1">
      <c r="B5" s="25" t="s">
        <v>14</v>
      </c>
      <c r="C5" s="26" t="s">
        <v>15</v>
      </c>
      <c r="D5" s="27" t="s">
        <v>16</v>
      </c>
      <c r="E5" s="87" t="s">
        <v>17</v>
      </c>
      <c r="F5" s="88" t="s">
        <v>17</v>
      </c>
      <c r="G5" s="88"/>
      <c r="H5" s="88"/>
      <c r="I5" s="88" t="s">
        <v>17</v>
      </c>
      <c r="J5" s="88"/>
      <c r="K5" s="88"/>
      <c r="L5" s="88"/>
      <c r="M5" s="88" t="s">
        <v>17</v>
      </c>
      <c r="N5" s="88"/>
      <c r="O5" s="88"/>
      <c r="P5" s="88" t="s">
        <v>17</v>
      </c>
      <c r="Q5" s="88"/>
      <c r="R5" s="88"/>
      <c r="S5" s="88" t="s">
        <v>17</v>
      </c>
      <c r="T5" s="88" t="s">
        <v>17</v>
      </c>
      <c r="U5" s="88" t="s">
        <v>17</v>
      </c>
      <c r="V5" s="88"/>
      <c r="W5" s="88" t="s">
        <v>17</v>
      </c>
      <c r="X5" s="88" t="s">
        <v>17</v>
      </c>
      <c r="Y5" s="88"/>
      <c r="Z5" s="88"/>
      <c r="AA5" s="88" t="s">
        <v>17</v>
      </c>
      <c r="AB5" s="94"/>
      <c r="AC5" s="87" t="s">
        <v>17</v>
      </c>
      <c r="AD5" s="88" t="s">
        <v>17</v>
      </c>
      <c r="AE5" s="88"/>
      <c r="AF5" s="88"/>
      <c r="AG5" s="88"/>
      <c r="AH5" s="88"/>
      <c r="AI5" s="88" t="s">
        <v>17</v>
      </c>
      <c r="AJ5" s="88"/>
      <c r="AK5" s="88"/>
      <c r="AL5" s="88" t="s">
        <v>17</v>
      </c>
      <c r="AM5" s="88"/>
      <c r="AN5" s="88" t="s">
        <v>17</v>
      </c>
      <c r="AO5" s="88"/>
      <c r="AP5" s="88"/>
      <c r="AQ5" s="88" t="s">
        <v>17</v>
      </c>
      <c r="AR5" s="88" t="s">
        <v>17</v>
      </c>
      <c r="AS5" s="88"/>
      <c r="AT5" s="88"/>
      <c r="AU5" s="88"/>
      <c r="AV5" s="88"/>
      <c r="AW5" s="88"/>
      <c r="AX5" s="88"/>
      <c r="AY5" s="89"/>
      <c r="AZ5" s="10"/>
      <c r="BA5" s="10"/>
      <c r="BB5" s="11"/>
      <c r="BC5" s="8"/>
      <c r="BD5" s="12"/>
      <c r="BE5" s="6"/>
      <c r="BF5" s="12"/>
      <c r="BG5" s="6"/>
      <c r="BH5" s="13"/>
      <c r="BI5" s="14"/>
      <c r="BJ5" s="15"/>
      <c r="BK5" s="16"/>
      <c r="BL5" s="7"/>
      <c r="BO5" s="1"/>
      <c r="BP5" s="1"/>
      <c r="BQ5" s="1"/>
    </row>
    <row r="6" spans="2:69" ht="20.399999999999999" thickBot="1">
      <c r="B6" s="28">
        <v>10.872463768115942</v>
      </c>
      <c r="C6" s="29">
        <v>12</v>
      </c>
      <c r="D6" s="31" t="s">
        <v>18</v>
      </c>
      <c r="E6" s="91">
        <v>6</v>
      </c>
      <c r="F6" s="92">
        <v>3</v>
      </c>
      <c r="G6" s="92">
        <v>0</v>
      </c>
      <c r="H6" s="92">
        <v>2</v>
      </c>
      <c r="I6" s="92">
        <v>3</v>
      </c>
      <c r="J6" s="92"/>
      <c r="K6" s="92"/>
      <c r="L6" s="92"/>
      <c r="M6" s="92">
        <v>8</v>
      </c>
      <c r="N6" s="92">
        <v>8</v>
      </c>
      <c r="O6" s="92">
        <v>6</v>
      </c>
      <c r="P6" s="92">
        <v>5</v>
      </c>
      <c r="Q6" s="92">
        <v>3</v>
      </c>
      <c r="R6" s="92"/>
      <c r="S6" s="92">
        <v>2</v>
      </c>
      <c r="T6" s="92">
        <v>5</v>
      </c>
      <c r="U6" s="92">
        <v>2</v>
      </c>
      <c r="V6" s="92">
        <v>2</v>
      </c>
      <c r="W6" s="92">
        <v>1</v>
      </c>
      <c r="X6" s="92">
        <v>1</v>
      </c>
      <c r="Y6" s="92"/>
      <c r="Z6" s="92"/>
      <c r="AA6" s="92"/>
      <c r="AB6" s="95"/>
      <c r="AC6" s="91">
        <v>6</v>
      </c>
      <c r="AD6" s="92">
        <v>3</v>
      </c>
      <c r="AE6" s="92">
        <v>4</v>
      </c>
      <c r="AF6" s="92">
        <v>2</v>
      </c>
      <c r="AG6" s="92">
        <v>3</v>
      </c>
      <c r="AH6" s="92">
        <v>4</v>
      </c>
      <c r="AI6" s="92">
        <v>0</v>
      </c>
      <c r="AJ6" s="92">
        <v>3</v>
      </c>
      <c r="AK6" s="92">
        <v>5</v>
      </c>
      <c r="AL6" s="92">
        <v>6</v>
      </c>
      <c r="AM6" s="92">
        <v>0</v>
      </c>
      <c r="AN6" s="92">
        <v>5</v>
      </c>
      <c r="AO6" s="92">
        <v>2</v>
      </c>
      <c r="AP6" s="92">
        <v>0</v>
      </c>
      <c r="AQ6" s="92">
        <v>4</v>
      </c>
      <c r="AR6" s="92">
        <v>0</v>
      </c>
      <c r="AS6" s="92">
        <v>3</v>
      </c>
      <c r="AT6" s="92"/>
      <c r="AU6" s="92"/>
      <c r="AV6" s="92">
        <v>3</v>
      </c>
      <c r="AW6" s="92">
        <v>1</v>
      </c>
      <c r="AX6" s="92">
        <v>0</v>
      </c>
      <c r="AY6" s="93"/>
      <c r="AZ6" s="32">
        <f>SUM(__Anonymous_Sheet_DB__0[[#This Row],[Colonne3]:[Colonne26]])</f>
        <v>57</v>
      </c>
      <c r="BA6" s="33">
        <f>SUM(__Anonymous_Sheet_DB__0[[#This Row],[Colonne28]:[Colonne47]])</f>
        <v>54</v>
      </c>
      <c r="BB6" s="34">
        <v>10</v>
      </c>
      <c r="BC6" s="35">
        <f>SUM('Cc blanc CC INP_2024-2025_PC'!$AZ6:$BB6)</f>
        <v>121</v>
      </c>
      <c r="BD6" s="36">
        <f t="shared" ref="BD6:BD28" si="0">COUNTA($E6:$AY6)/48</f>
        <v>0.75</v>
      </c>
      <c r="BE6" s="37">
        <f t="shared" ref="BE6:BE28" si="1">_xlfn.RANK.EQ(BD6,BD$6:BD$28)</f>
        <v>13</v>
      </c>
      <c r="BF6" s="36">
        <f t="shared" ref="BF6:BF28" si="2">SUMIFS(E6:AY6,E6:AY6,"&gt;=0")/(SUMIFS($E$4:$AY$4,E6:AY6,"&gt;=0"))</f>
        <v>0.54679802955665024</v>
      </c>
      <c r="BG6" s="37">
        <f t="shared" ref="BG6:BG28" si="3">_xlfn.RANK.EQ(BF6,BF$6:BF$28)</f>
        <v>9</v>
      </c>
      <c r="BH6" s="38">
        <f t="shared" ref="BH6:BH28" si="4">SUMIFS(E6:AY6,E$5:AY$5,"X")/$BH$4</f>
        <v>0.5714285714285714</v>
      </c>
      <c r="BI6" s="37">
        <f t="shared" ref="BI6:BI28" si="5">_xlfn.RANK.EQ(BH6,BH$6:BH$28)</f>
        <v>16</v>
      </c>
      <c r="BJ6" s="39">
        <f t="shared" ref="BJ6:BJ28" si="6">BC6/$BC$4*20</f>
        <v>8.7681159420289863</v>
      </c>
      <c r="BK6" s="40">
        <f>BJ6*1.24</f>
        <v>10.872463768115942</v>
      </c>
      <c r="BL6" s="41">
        <f t="shared" ref="BL6:BL28" si="7">_xlfn.RANK.EQ(BJ6,BJ$6:BJ$28)</f>
        <v>12</v>
      </c>
      <c r="BM6" s="30" t="s">
        <v>18</v>
      </c>
      <c r="BO6" s="1"/>
      <c r="BP6" s="1"/>
      <c r="BQ6" s="1"/>
    </row>
    <row r="7" spans="2:69" ht="20.399999999999999" thickBot="1">
      <c r="B7" s="42">
        <v>7.2782608695652176</v>
      </c>
      <c r="C7" s="43">
        <v>20</v>
      </c>
      <c r="D7" s="31" t="s">
        <v>19</v>
      </c>
      <c r="E7" s="79">
        <v>5</v>
      </c>
      <c r="F7" s="78">
        <v>5</v>
      </c>
      <c r="G7" s="78">
        <v>2</v>
      </c>
      <c r="H7" s="78"/>
      <c r="I7" s="78">
        <v>6</v>
      </c>
      <c r="J7" s="78">
        <v>0</v>
      </c>
      <c r="K7" s="78">
        <v>2</v>
      </c>
      <c r="L7" s="78"/>
      <c r="M7" s="78">
        <v>6</v>
      </c>
      <c r="N7" s="78">
        <v>4</v>
      </c>
      <c r="O7" s="78">
        <v>0</v>
      </c>
      <c r="P7" s="78">
        <v>0</v>
      </c>
      <c r="Q7" s="78">
        <v>3</v>
      </c>
      <c r="R7" s="78"/>
      <c r="S7" s="78">
        <v>0</v>
      </c>
      <c r="T7" s="78">
        <v>5</v>
      </c>
      <c r="U7" s="78">
        <v>1</v>
      </c>
      <c r="V7" s="78">
        <v>0</v>
      </c>
      <c r="W7" s="78">
        <v>2</v>
      </c>
      <c r="X7" s="78">
        <v>2</v>
      </c>
      <c r="Y7" s="78"/>
      <c r="Z7" s="78">
        <v>0</v>
      </c>
      <c r="AA7" s="78">
        <v>5</v>
      </c>
      <c r="AB7" s="96">
        <v>3</v>
      </c>
      <c r="AC7" s="79">
        <v>6</v>
      </c>
      <c r="AD7" s="78">
        <v>6</v>
      </c>
      <c r="AE7" s="78"/>
      <c r="AF7" s="78">
        <v>2</v>
      </c>
      <c r="AG7" s="78">
        <v>0</v>
      </c>
      <c r="AH7" s="78">
        <v>4</v>
      </c>
      <c r="AI7" s="78"/>
      <c r="AJ7" s="78">
        <v>1</v>
      </c>
      <c r="AK7" s="78"/>
      <c r="AL7" s="78"/>
      <c r="AM7" s="78">
        <v>0</v>
      </c>
      <c r="AN7" s="78">
        <v>0</v>
      </c>
      <c r="AO7" s="78"/>
      <c r="AP7" s="78">
        <v>2</v>
      </c>
      <c r="AQ7" s="78">
        <v>4</v>
      </c>
      <c r="AR7" s="78">
        <v>0</v>
      </c>
      <c r="AS7" s="78">
        <v>0</v>
      </c>
      <c r="AT7" s="78">
        <v>0</v>
      </c>
      <c r="AU7" s="78">
        <v>0</v>
      </c>
      <c r="AV7" s="78">
        <v>0</v>
      </c>
      <c r="AW7" s="78">
        <v>0</v>
      </c>
      <c r="AX7" s="78"/>
      <c r="AY7" s="80"/>
      <c r="AZ7" s="32">
        <f>SUM(__Anonymous_Sheet_DB__0[[#This Row],[Colonne3]:[Colonne26]])</f>
        <v>51</v>
      </c>
      <c r="BA7" s="33">
        <f>SUM(__Anonymous_Sheet_DB__0[[#This Row],[Colonne28]:[Colonne47]])</f>
        <v>25</v>
      </c>
      <c r="BB7" s="45">
        <v>5</v>
      </c>
      <c r="BC7" s="35">
        <f>SUM('Cc blanc CC INP_2024-2025_PC'!$AZ7:$BB7)</f>
        <v>81</v>
      </c>
      <c r="BD7" s="36">
        <f t="shared" si="0"/>
        <v>0.75</v>
      </c>
      <c r="BE7" s="46">
        <f t="shared" si="1"/>
        <v>13</v>
      </c>
      <c r="BF7" s="47">
        <f t="shared" si="2"/>
        <v>0.35680751173708919</v>
      </c>
      <c r="BG7" s="46">
        <f t="shared" si="3"/>
        <v>23</v>
      </c>
      <c r="BH7" s="48">
        <f t="shared" si="4"/>
        <v>0.50476190476190474</v>
      </c>
      <c r="BI7" s="46">
        <f t="shared" si="5"/>
        <v>20</v>
      </c>
      <c r="BJ7" s="49">
        <f t="shared" si="6"/>
        <v>5.8695652173913047</v>
      </c>
      <c r="BK7" s="40">
        <f t="shared" ref="BK7:BK28" si="8">BJ7*1.24</f>
        <v>7.2782608695652176</v>
      </c>
      <c r="BL7" s="50">
        <f t="shared" si="7"/>
        <v>20</v>
      </c>
      <c r="BM7" s="44" t="s">
        <v>19</v>
      </c>
      <c r="BO7" s="1"/>
      <c r="BP7" s="1"/>
      <c r="BQ7" s="1"/>
    </row>
    <row r="8" spans="2:69" ht="20.399999999999999" thickBot="1">
      <c r="B8" s="42">
        <v>6.5594202898550726</v>
      </c>
      <c r="C8" s="43">
        <v>22</v>
      </c>
      <c r="D8" s="31" t="s">
        <v>20</v>
      </c>
      <c r="E8" s="79">
        <v>2</v>
      </c>
      <c r="F8" s="78">
        <v>3</v>
      </c>
      <c r="G8" s="78">
        <v>0</v>
      </c>
      <c r="H8" s="78">
        <v>0</v>
      </c>
      <c r="I8" s="78">
        <v>1</v>
      </c>
      <c r="J8" s="78"/>
      <c r="K8" s="78">
        <v>0</v>
      </c>
      <c r="L8" s="78">
        <v>2</v>
      </c>
      <c r="M8" s="78">
        <v>8</v>
      </c>
      <c r="N8" s="78">
        <v>4</v>
      </c>
      <c r="O8" s="78">
        <v>0</v>
      </c>
      <c r="P8" s="78">
        <v>0</v>
      </c>
      <c r="Q8" s="78">
        <v>3</v>
      </c>
      <c r="R8" s="78">
        <v>0</v>
      </c>
      <c r="S8" s="78">
        <v>1</v>
      </c>
      <c r="T8" s="78">
        <v>6</v>
      </c>
      <c r="U8" s="78">
        <v>1</v>
      </c>
      <c r="V8" s="78">
        <v>1</v>
      </c>
      <c r="W8" s="78">
        <v>1</v>
      </c>
      <c r="X8" s="78">
        <v>2</v>
      </c>
      <c r="Y8" s="78">
        <v>0</v>
      </c>
      <c r="Z8" s="78">
        <v>0</v>
      </c>
      <c r="AA8" s="78">
        <v>0</v>
      </c>
      <c r="AB8" s="96"/>
      <c r="AC8" s="79">
        <v>6</v>
      </c>
      <c r="AD8" s="78">
        <v>6</v>
      </c>
      <c r="AE8" s="78">
        <v>4</v>
      </c>
      <c r="AF8" s="78">
        <v>0</v>
      </c>
      <c r="AG8" s="78">
        <v>0</v>
      </c>
      <c r="AH8" s="78">
        <v>2</v>
      </c>
      <c r="AI8" s="78">
        <v>0</v>
      </c>
      <c r="AJ8" s="78">
        <v>0</v>
      </c>
      <c r="AK8" s="78"/>
      <c r="AL8" s="78"/>
      <c r="AM8" s="78">
        <v>0</v>
      </c>
      <c r="AN8" s="78">
        <v>1</v>
      </c>
      <c r="AO8" s="78">
        <v>0</v>
      </c>
      <c r="AP8" s="78"/>
      <c r="AQ8" s="78">
        <v>4</v>
      </c>
      <c r="AR8" s="78">
        <v>10</v>
      </c>
      <c r="AS8" s="78"/>
      <c r="AT8" s="78"/>
      <c r="AU8" s="78"/>
      <c r="AV8" s="78"/>
      <c r="AW8" s="78"/>
      <c r="AX8" s="78"/>
      <c r="AY8" s="80"/>
      <c r="AZ8" s="32">
        <f>SUM(__Anonymous_Sheet_DB__0[[#This Row],[Colonne3]:[Colonne26]])</f>
        <v>35</v>
      </c>
      <c r="BA8" s="33">
        <f>SUM(__Anonymous_Sheet_DB__0[[#This Row],[Colonne28]:[Colonne47]])</f>
        <v>33</v>
      </c>
      <c r="BB8" s="45">
        <v>5</v>
      </c>
      <c r="BC8" s="35">
        <f>SUM('Cc blanc CC INP_2024-2025_PC'!$AZ8:$BB8)</f>
        <v>73</v>
      </c>
      <c r="BD8" s="36">
        <f t="shared" si="0"/>
        <v>0.72916666666666663</v>
      </c>
      <c r="BE8" s="46">
        <f t="shared" si="1"/>
        <v>18</v>
      </c>
      <c r="BF8" s="47">
        <f t="shared" si="2"/>
        <v>0.36956521739130432</v>
      </c>
      <c r="BG8" s="46">
        <f t="shared" si="3"/>
        <v>22</v>
      </c>
      <c r="BH8" s="48">
        <f t="shared" si="4"/>
        <v>0.49523809523809526</v>
      </c>
      <c r="BI8" s="46">
        <f t="shared" si="5"/>
        <v>21</v>
      </c>
      <c r="BJ8" s="49">
        <f t="shared" si="6"/>
        <v>5.2898550724637685</v>
      </c>
      <c r="BK8" s="40">
        <f t="shared" si="8"/>
        <v>6.5594202898550726</v>
      </c>
      <c r="BL8" s="50">
        <f t="shared" si="7"/>
        <v>22</v>
      </c>
      <c r="BM8" s="44" t="s">
        <v>20</v>
      </c>
      <c r="BO8" s="1"/>
      <c r="BP8" s="1"/>
      <c r="BQ8" s="1"/>
    </row>
    <row r="9" spans="2:69" ht="20.399999999999999" thickBot="1">
      <c r="B9" s="42">
        <v>10.333333333333334</v>
      </c>
      <c r="C9" s="43">
        <v>14</v>
      </c>
      <c r="D9" s="31" t="s">
        <v>21</v>
      </c>
      <c r="E9" s="79">
        <v>5</v>
      </c>
      <c r="F9" s="78">
        <v>3</v>
      </c>
      <c r="G9" s="78">
        <v>4</v>
      </c>
      <c r="H9" s="78">
        <v>2</v>
      </c>
      <c r="I9" s="78">
        <v>4</v>
      </c>
      <c r="J9" s="78">
        <v>3</v>
      </c>
      <c r="K9" s="78">
        <v>1</v>
      </c>
      <c r="L9" s="78">
        <v>2</v>
      </c>
      <c r="M9" s="78">
        <v>6</v>
      </c>
      <c r="N9" s="78">
        <v>4</v>
      </c>
      <c r="O9" s="78">
        <v>0</v>
      </c>
      <c r="P9" s="78">
        <v>5</v>
      </c>
      <c r="Q9" s="78">
        <v>0</v>
      </c>
      <c r="R9" s="78">
        <v>3</v>
      </c>
      <c r="S9" s="78">
        <v>1</v>
      </c>
      <c r="T9" s="78">
        <v>6</v>
      </c>
      <c r="U9" s="78">
        <v>2</v>
      </c>
      <c r="V9" s="78">
        <v>3</v>
      </c>
      <c r="W9" s="78">
        <v>2</v>
      </c>
      <c r="X9" s="78">
        <v>4</v>
      </c>
      <c r="Y9" s="78">
        <v>0</v>
      </c>
      <c r="Z9" s="78">
        <v>0</v>
      </c>
      <c r="AA9" s="78">
        <v>4</v>
      </c>
      <c r="AB9" s="96">
        <v>2</v>
      </c>
      <c r="AC9" s="79">
        <v>6</v>
      </c>
      <c r="AD9" s="78">
        <v>6</v>
      </c>
      <c r="AE9" s="78">
        <v>0</v>
      </c>
      <c r="AF9" s="78">
        <v>0</v>
      </c>
      <c r="AG9" s="78">
        <v>0</v>
      </c>
      <c r="AH9" s="78">
        <v>4</v>
      </c>
      <c r="AI9" s="78">
        <v>0</v>
      </c>
      <c r="AJ9" s="78">
        <v>3</v>
      </c>
      <c r="AK9" s="78">
        <v>3</v>
      </c>
      <c r="AL9" s="78"/>
      <c r="AM9" s="78">
        <v>0</v>
      </c>
      <c r="AN9" s="78">
        <v>2</v>
      </c>
      <c r="AO9" s="78">
        <v>0</v>
      </c>
      <c r="AP9" s="78">
        <v>0</v>
      </c>
      <c r="AQ9" s="78">
        <v>4</v>
      </c>
      <c r="AR9" s="78">
        <v>0</v>
      </c>
      <c r="AS9" s="78">
        <v>2</v>
      </c>
      <c r="AT9" s="78">
        <v>2</v>
      </c>
      <c r="AU9" s="78">
        <v>4</v>
      </c>
      <c r="AV9" s="78">
        <v>3</v>
      </c>
      <c r="AW9" s="78"/>
      <c r="AX9" s="78"/>
      <c r="AY9" s="80"/>
      <c r="AZ9" s="32">
        <f>SUM(__Anonymous_Sheet_DB__0[[#This Row],[Colonne3]:[Colonne26]])</f>
        <v>66</v>
      </c>
      <c r="BA9" s="33">
        <f>SUM(__Anonymous_Sheet_DB__0[[#This Row],[Colonne28]:[Colonne47]])</f>
        <v>39</v>
      </c>
      <c r="BB9" s="45">
        <v>10</v>
      </c>
      <c r="BC9" s="35">
        <f>SUM('Cc blanc CC INP_2024-2025_PC'!$AZ9:$BB9)</f>
        <v>115</v>
      </c>
      <c r="BD9" s="36">
        <f t="shared" si="0"/>
        <v>0.89583333333333337</v>
      </c>
      <c r="BE9" s="46">
        <f t="shared" si="1"/>
        <v>5</v>
      </c>
      <c r="BF9" s="47">
        <f t="shared" si="2"/>
        <v>0.43388429752066116</v>
      </c>
      <c r="BG9" s="46">
        <f t="shared" si="3"/>
        <v>19</v>
      </c>
      <c r="BH9" s="48">
        <f t="shared" si="4"/>
        <v>0.5714285714285714</v>
      </c>
      <c r="BI9" s="46">
        <f t="shared" si="5"/>
        <v>16</v>
      </c>
      <c r="BJ9" s="49">
        <f t="shared" si="6"/>
        <v>8.3333333333333339</v>
      </c>
      <c r="BK9" s="40">
        <f t="shared" si="8"/>
        <v>10.333333333333334</v>
      </c>
      <c r="BL9" s="50">
        <f t="shared" si="7"/>
        <v>14</v>
      </c>
      <c r="BM9" s="44" t="s">
        <v>21</v>
      </c>
      <c r="BO9" s="1"/>
      <c r="BP9" s="1"/>
      <c r="BQ9" s="1"/>
    </row>
    <row r="10" spans="2:69" ht="20.399999999999999" thickBot="1">
      <c r="B10" s="42">
        <v>13.028985507246377</v>
      </c>
      <c r="C10" s="43">
        <v>5</v>
      </c>
      <c r="D10" s="31" t="s">
        <v>22</v>
      </c>
      <c r="E10" s="79">
        <v>5</v>
      </c>
      <c r="F10" s="78">
        <v>3</v>
      </c>
      <c r="G10" s="78">
        <v>4</v>
      </c>
      <c r="H10" s="78">
        <v>2</v>
      </c>
      <c r="I10" s="78">
        <v>7</v>
      </c>
      <c r="J10" s="78">
        <v>1</v>
      </c>
      <c r="K10" s="78">
        <v>3</v>
      </c>
      <c r="L10" s="78">
        <v>0</v>
      </c>
      <c r="M10" s="78">
        <v>8</v>
      </c>
      <c r="N10" s="78">
        <v>6</v>
      </c>
      <c r="O10" s="78">
        <v>0</v>
      </c>
      <c r="P10" s="78">
        <v>4</v>
      </c>
      <c r="Q10" s="78">
        <v>3</v>
      </c>
      <c r="R10" s="78">
        <v>0</v>
      </c>
      <c r="S10" s="78">
        <v>2</v>
      </c>
      <c r="T10" s="78">
        <v>3</v>
      </c>
      <c r="U10" s="78">
        <v>3</v>
      </c>
      <c r="V10" s="78">
        <v>5</v>
      </c>
      <c r="W10" s="78">
        <v>2</v>
      </c>
      <c r="X10" s="78">
        <v>4</v>
      </c>
      <c r="Y10" s="78">
        <v>4</v>
      </c>
      <c r="Z10" s="78">
        <v>1</v>
      </c>
      <c r="AA10" s="78">
        <v>4</v>
      </c>
      <c r="AB10" s="96">
        <v>5</v>
      </c>
      <c r="AC10" s="79">
        <v>8</v>
      </c>
      <c r="AD10" s="78">
        <v>6</v>
      </c>
      <c r="AE10" s="78">
        <v>0</v>
      </c>
      <c r="AF10" s="78">
        <v>2</v>
      </c>
      <c r="AG10" s="78">
        <v>3</v>
      </c>
      <c r="AH10" s="78">
        <v>3</v>
      </c>
      <c r="AI10" s="78">
        <v>1</v>
      </c>
      <c r="AJ10" s="78">
        <v>3</v>
      </c>
      <c r="AK10" s="78">
        <v>2</v>
      </c>
      <c r="AL10" s="78">
        <v>0</v>
      </c>
      <c r="AM10" s="78">
        <v>0</v>
      </c>
      <c r="AN10" s="78">
        <v>4</v>
      </c>
      <c r="AO10" s="78">
        <v>0</v>
      </c>
      <c r="AP10" s="78">
        <v>0</v>
      </c>
      <c r="AQ10" s="78">
        <v>4</v>
      </c>
      <c r="AR10" s="78">
        <v>9</v>
      </c>
      <c r="AS10" s="78">
        <v>3</v>
      </c>
      <c r="AT10" s="78">
        <v>4</v>
      </c>
      <c r="AU10" s="78">
        <v>0</v>
      </c>
      <c r="AV10" s="78">
        <v>3</v>
      </c>
      <c r="AW10" s="78">
        <v>1</v>
      </c>
      <c r="AX10" s="78"/>
      <c r="AY10" s="80">
        <v>0</v>
      </c>
      <c r="AZ10" s="32">
        <f>SUM(__Anonymous_Sheet_DB__0[[#This Row],[Colonne3]:[Colonne26]])</f>
        <v>79</v>
      </c>
      <c r="BA10" s="33">
        <f>SUM(__Anonymous_Sheet_DB__0[[#This Row],[Colonne28]:[Colonne47]])</f>
        <v>56</v>
      </c>
      <c r="BB10" s="45">
        <v>10</v>
      </c>
      <c r="BC10" s="35">
        <f>SUM('Cc blanc CC INP_2024-2025_PC'!$AZ10:$BB10)</f>
        <v>145</v>
      </c>
      <c r="BD10" s="36">
        <f t="shared" si="0"/>
        <v>0.95833333333333337</v>
      </c>
      <c r="BE10" s="46">
        <f t="shared" si="1"/>
        <v>1</v>
      </c>
      <c r="BF10" s="47">
        <f t="shared" si="2"/>
        <v>0.51923076923076927</v>
      </c>
      <c r="BG10" s="46">
        <f t="shared" si="3"/>
        <v>11</v>
      </c>
      <c r="BH10" s="48">
        <f t="shared" si="4"/>
        <v>0.73333333333333328</v>
      </c>
      <c r="BI10" s="46">
        <f t="shared" si="5"/>
        <v>3</v>
      </c>
      <c r="BJ10" s="49">
        <f t="shared" si="6"/>
        <v>10.507246376811594</v>
      </c>
      <c r="BK10" s="40">
        <f t="shared" si="8"/>
        <v>13.028985507246377</v>
      </c>
      <c r="BL10" s="50">
        <f t="shared" si="7"/>
        <v>5</v>
      </c>
      <c r="BM10" s="44" t="s">
        <v>22</v>
      </c>
      <c r="BO10" s="1"/>
      <c r="BP10" s="1"/>
      <c r="BQ10" s="1"/>
    </row>
    <row r="11" spans="2:69" ht="20.399999999999999" thickBot="1">
      <c r="B11" s="42">
        <v>12.040579710144929</v>
      </c>
      <c r="C11" s="43">
        <v>9</v>
      </c>
      <c r="D11" s="31" t="s">
        <v>23</v>
      </c>
      <c r="E11" s="79">
        <v>5</v>
      </c>
      <c r="F11" s="78">
        <v>4</v>
      </c>
      <c r="G11" s="78">
        <v>0</v>
      </c>
      <c r="H11" s="78">
        <v>2</v>
      </c>
      <c r="I11" s="78">
        <v>3</v>
      </c>
      <c r="J11" s="78"/>
      <c r="K11" s="78">
        <v>1</v>
      </c>
      <c r="L11" s="78"/>
      <c r="M11" s="78">
        <v>8</v>
      </c>
      <c r="N11" s="78">
        <v>8</v>
      </c>
      <c r="O11" s="78">
        <v>6</v>
      </c>
      <c r="P11" s="78">
        <v>5</v>
      </c>
      <c r="Q11" s="78">
        <v>3</v>
      </c>
      <c r="R11" s="78">
        <v>3</v>
      </c>
      <c r="S11" s="78">
        <v>1</v>
      </c>
      <c r="T11" s="78"/>
      <c r="U11" s="78"/>
      <c r="V11" s="78"/>
      <c r="W11" s="78">
        <v>1</v>
      </c>
      <c r="X11" s="78">
        <v>1</v>
      </c>
      <c r="Y11" s="78"/>
      <c r="Z11" s="78"/>
      <c r="AA11" s="78"/>
      <c r="AB11" s="96"/>
      <c r="AC11" s="79">
        <v>8</v>
      </c>
      <c r="AD11" s="78">
        <v>6</v>
      </c>
      <c r="AE11" s="78">
        <v>4</v>
      </c>
      <c r="AF11" s="78">
        <v>2</v>
      </c>
      <c r="AG11" s="78">
        <v>3</v>
      </c>
      <c r="AH11" s="78">
        <v>4</v>
      </c>
      <c r="AI11" s="78">
        <v>1</v>
      </c>
      <c r="AJ11" s="78">
        <v>3</v>
      </c>
      <c r="AK11" s="78">
        <v>2</v>
      </c>
      <c r="AL11" s="78"/>
      <c r="AM11" s="78">
        <v>3</v>
      </c>
      <c r="AN11" s="78">
        <v>6</v>
      </c>
      <c r="AO11" s="78">
        <v>4</v>
      </c>
      <c r="AP11" s="78">
        <v>2</v>
      </c>
      <c r="AQ11" s="78">
        <v>4</v>
      </c>
      <c r="AR11" s="78">
        <v>10</v>
      </c>
      <c r="AS11" s="78">
        <v>3</v>
      </c>
      <c r="AT11" s="78">
        <v>2</v>
      </c>
      <c r="AU11" s="78"/>
      <c r="AV11" s="78">
        <v>3</v>
      </c>
      <c r="AW11" s="78">
        <v>0</v>
      </c>
      <c r="AX11" s="78">
        <v>0</v>
      </c>
      <c r="AY11" s="80">
        <v>3</v>
      </c>
      <c r="AZ11" s="32">
        <f>SUM(__Anonymous_Sheet_DB__0[[#This Row],[Colonne3]:[Colonne26]])</f>
        <v>51</v>
      </c>
      <c r="BA11" s="33">
        <f>SUM(__Anonymous_Sheet_DB__0[[#This Row],[Colonne28]:[Colonne47]])</f>
        <v>73</v>
      </c>
      <c r="BB11" s="45">
        <v>10</v>
      </c>
      <c r="BC11" s="35">
        <f>SUM('Cc blanc CC INP_2024-2025_PC'!$AZ11:$BB11)</f>
        <v>134</v>
      </c>
      <c r="BD11" s="36">
        <f t="shared" si="0"/>
        <v>0.75</v>
      </c>
      <c r="BE11" s="46">
        <f t="shared" si="1"/>
        <v>13</v>
      </c>
      <c r="BF11" s="47">
        <f t="shared" si="2"/>
        <v>0.6262626262626263</v>
      </c>
      <c r="BG11" s="46">
        <f t="shared" si="3"/>
        <v>4</v>
      </c>
      <c r="BH11" s="48">
        <f t="shared" si="4"/>
        <v>0.6</v>
      </c>
      <c r="BI11" s="46">
        <f t="shared" si="5"/>
        <v>13</v>
      </c>
      <c r="BJ11" s="49">
        <f t="shared" si="6"/>
        <v>9.7101449275362324</v>
      </c>
      <c r="BK11" s="40">
        <f t="shared" si="8"/>
        <v>12.040579710144929</v>
      </c>
      <c r="BL11" s="50">
        <f t="shared" si="7"/>
        <v>9</v>
      </c>
      <c r="BM11" s="44" t="s">
        <v>23</v>
      </c>
      <c r="BO11" s="1"/>
      <c r="BP11" s="1"/>
      <c r="BQ11" s="1"/>
    </row>
    <row r="12" spans="2:69" ht="20.399999999999999" thickBot="1">
      <c r="B12" s="42">
        <v>8.4463768115942024</v>
      </c>
      <c r="C12" s="43">
        <v>18</v>
      </c>
      <c r="D12" s="31" t="s">
        <v>24</v>
      </c>
      <c r="E12" s="79">
        <v>2</v>
      </c>
      <c r="F12" s="78"/>
      <c r="G12" s="78"/>
      <c r="H12" s="78">
        <v>2</v>
      </c>
      <c r="I12" s="78">
        <v>5</v>
      </c>
      <c r="J12" s="78"/>
      <c r="K12" s="78"/>
      <c r="L12" s="78"/>
      <c r="M12" s="78">
        <v>4</v>
      </c>
      <c r="N12" s="78">
        <v>4</v>
      </c>
      <c r="O12" s="78"/>
      <c r="P12" s="78"/>
      <c r="Q12" s="78"/>
      <c r="R12" s="78"/>
      <c r="S12" s="78"/>
      <c r="T12" s="78"/>
      <c r="U12" s="78"/>
      <c r="V12" s="78"/>
      <c r="W12" s="78">
        <v>1</v>
      </c>
      <c r="X12" s="78">
        <v>2</v>
      </c>
      <c r="Y12" s="78">
        <v>0</v>
      </c>
      <c r="Z12" s="78"/>
      <c r="AA12" s="78">
        <v>0</v>
      </c>
      <c r="AB12" s="96"/>
      <c r="AC12" s="79">
        <v>6</v>
      </c>
      <c r="AD12" s="78">
        <v>4</v>
      </c>
      <c r="AE12" s="78">
        <v>4</v>
      </c>
      <c r="AF12" s="78">
        <v>2</v>
      </c>
      <c r="AG12" s="78">
        <v>3</v>
      </c>
      <c r="AH12" s="78">
        <v>2</v>
      </c>
      <c r="AI12" s="78">
        <v>0</v>
      </c>
      <c r="AJ12" s="78">
        <v>3</v>
      </c>
      <c r="AK12" s="78">
        <v>3</v>
      </c>
      <c r="AL12" s="78"/>
      <c r="AM12" s="78">
        <v>7</v>
      </c>
      <c r="AN12" s="78">
        <v>4</v>
      </c>
      <c r="AO12" s="78">
        <v>3</v>
      </c>
      <c r="AP12" s="78">
        <v>4</v>
      </c>
      <c r="AQ12" s="78">
        <v>4</v>
      </c>
      <c r="AR12" s="78">
        <v>10</v>
      </c>
      <c r="AS12" s="78">
        <v>3</v>
      </c>
      <c r="AT12" s="78">
        <v>0</v>
      </c>
      <c r="AU12" s="78"/>
      <c r="AV12" s="78">
        <v>3</v>
      </c>
      <c r="AW12" s="78">
        <v>1</v>
      </c>
      <c r="AX12" s="78"/>
      <c r="AY12" s="80">
        <v>3</v>
      </c>
      <c r="AZ12" s="32">
        <f>SUM(__Anonymous_Sheet_DB__0[[#This Row],[Colonne3]:[Colonne26]])</f>
        <v>20</v>
      </c>
      <c r="BA12" s="33">
        <f>SUM(__Anonymous_Sheet_DB__0[[#This Row],[Colonne28]:[Colonne47]])</f>
        <v>69</v>
      </c>
      <c r="BB12" s="45">
        <v>5</v>
      </c>
      <c r="BC12" s="35">
        <f>SUM('Cc blanc CC INP_2024-2025_PC'!$AZ12:$BB12)</f>
        <v>94</v>
      </c>
      <c r="BD12" s="36">
        <f t="shared" si="0"/>
        <v>0.60416666666666663</v>
      </c>
      <c r="BE12" s="46">
        <f t="shared" si="1"/>
        <v>22</v>
      </c>
      <c r="BF12" s="47">
        <f t="shared" si="2"/>
        <v>0.55625000000000002</v>
      </c>
      <c r="BG12" s="46">
        <f t="shared" si="3"/>
        <v>8</v>
      </c>
      <c r="BH12" s="48">
        <f t="shared" si="4"/>
        <v>0.4</v>
      </c>
      <c r="BI12" s="46">
        <f t="shared" si="5"/>
        <v>22</v>
      </c>
      <c r="BJ12" s="49">
        <f t="shared" si="6"/>
        <v>6.8115942028985508</v>
      </c>
      <c r="BK12" s="40">
        <f t="shared" si="8"/>
        <v>8.4463768115942024</v>
      </c>
      <c r="BL12" s="50">
        <f t="shared" si="7"/>
        <v>18</v>
      </c>
      <c r="BM12" s="44" t="s">
        <v>24</v>
      </c>
      <c r="BO12" s="1"/>
      <c r="BP12" s="1"/>
      <c r="BQ12" s="1"/>
    </row>
    <row r="13" spans="2:69" ht="20.399999999999999" thickBot="1">
      <c r="B13" s="42">
        <v>10.602898550724639</v>
      </c>
      <c r="C13" s="43">
        <v>13</v>
      </c>
      <c r="D13" s="31" t="s">
        <v>25</v>
      </c>
      <c r="E13" s="79">
        <v>4</v>
      </c>
      <c r="F13" s="78">
        <v>4</v>
      </c>
      <c r="G13" s="78">
        <v>4</v>
      </c>
      <c r="H13" s="78">
        <v>2</v>
      </c>
      <c r="I13" s="78">
        <v>7</v>
      </c>
      <c r="J13" s="78">
        <v>2</v>
      </c>
      <c r="K13" s="78">
        <v>3</v>
      </c>
      <c r="L13" s="78">
        <v>0</v>
      </c>
      <c r="M13" s="78">
        <v>8</v>
      </c>
      <c r="N13" s="78">
        <v>6</v>
      </c>
      <c r="O13" s="78">
        <v>6</v>
      </c>
      <c r="P13" s="78">
        <v>5</v>
      </c>
      <c r="Q13" s="78">
        <v>3</v>
      </c>
      <c r="R13" s="78">
        <v>0</v>
      </c>
      <c r="S13" s="78">
        <v>0</v>
      </c>
      <c r="T13" s="78">
        <v>5</v>
      </c>
      <c r="U13" s="78">
        <v>3</v>
      </c>
      <c r="V13" s="78">
        <v>0</v>
      </c>
      <c r="W13" s="78">
        <v>1</v>
      </c>
      <c r="X13" s="78">
        <v>1</v>
      </c>
      <c r="Y13" s="78">
        <v>0</v>
      </c>
      <c r="Z13" s="78"/>
      <c r="AA13" s="78">
        <v>2</v>
      </c>
      <c r="AB13" s="96"/>
      <c r="AC13" s="79">
        <v>8</v>
      </c>
      <c r="AD13" s="78">
        <v>6</v>
      </c>
      <c r="AE13" s="78">
        <v>0</v>
      </c>
      <c r="AF13" s="78">
        <v>2</v>
      </c>
      <c r="AG13" s="78">
        <v>0</v>
      </c>
      <c r="AH13" s="78">
        <v>2</v>
      </c>
      <c r="AI13" s="78">
        <v>1</v>
      </c>
      <c r="AJ13" s="78">
        <v>3</v>
      </c>
      <c r="AK13" s="78">
        <v>2</v>
      </c>
      <c r="AL13" s="78"/>
      <c r="AM13" s="78">
        <v>3</v>
      </c>
      <c r="AN13" s="78">
        <v>2</v>
      </c>
      <c r="AO13" s="78">
        <v>0</v>
      </c>
      <c r="AP13" s="78">
        <v>2</v>
      </c>
      <c r="AQ13" s="78">
        <v>4</v>
      </c>
      <c r="AR13" s="78">
        <v>0</v>
      </c>
      <c r="AS13" s="78">
        <v>0</v>
      </c>
      <c r="AT13" s="78">
        <v>4</v>
      </c>
      <c r="AU13" s="78">
        <v>0</v>
      </c>
      <c r="AV13" s="78">
        <v>3</v>
      </c>
      <c r="AW13" s="78">
        <v>0</v>
      </c>
      <c r="AX13" s="78"/>
      <c r="AY13" s="80">
        <v>0</v>
      </c>
      <c r="AZ13" s="32">
        <f>SUM(__Anonymous_Sheet_DB__0[[#This Row],[Colonne3]:[Colonne26]])</f>
        <v>66</v>
      </c>
      <c r="BA13" s="33">
        <f>SUM(__Anonymous_Sheet_DB__0[[#This Row],[Colonne28]:[Colonne47]])</f>
        <v>42</v>
      </c>
      <c r="BB13" s="45">
        <v>10</v>
      </c>
      <c r="BC13" s="35">
        <f>SUM('Cc blanc CC INP_2024-2025_PC'!$AZ13:$BB13)</f>
        <v>118</v>
      </c>
      <c r="BD13" s="36">
        <f t="shared" si="0"/>
        <v>0.89583333333333337</v>
      </c>
      <c r="BE13" s="46">
        <f t="shared" si="1"/>
        <v>5</v>
      </c>
      <c r="BF13" s="47">
        <f t="shared" si="2"/>
        <v>0.4462809917355372</v>
      </c>
      <c r="BG13" s="46">
        <f t="shared" si="3"/>
        <v>18</v>
      </c>
      <c r="BH13" s="48">
        <f t="shared" si="4"/>
        <v>0.580952380952381</v>
      </c>
      <c r="BI13" s="46">
        <f t="shared" si="5"/>
        <v>15</v>
      </c>
      <c r="BJ13" s="49">
        <f t="shared" si="6"/>
        <v>8.5507246376811601</v>
      </c>
      <c r="BK13" s="40">
        <f t="shared" si="8"/>
        <v>10.602898550724639</v>
      </c>
      <c r="BL13" s="50">
        <f t="shared" si="7"/>
        <v>13</v>
      </c>
      <c r="BM13" s="44" t="s">
        <v>25</v>
      </c>
      <c r="BO13" s="1"/>
      <c r="BP13" s="1"/>
      <c r="BQ13" s="1"/>
    </row>
    <row r="14" spans="2:69" ht="20.399999999999999" thickBot="1">
      <c r="B14" s="42">
        <v>14.376811594202898</v>
      </c>
      <c r="C14" s="43">
        <v>2</v>
      </c>
      <c r="D14" s="31" t="s">
        <v>26</v>
      </c>
      <c r="E14" s="79">
        <v>6</v>
      </c>
      <c r="F14" s="78">
        <v>0</v>
      </c>
      <c r="G14" s="78">
        <v>4</v>
      </c>
      <c r="H14" s="78"/>
      <c r="I14" s="78">
        <v>0</v>
      </c>
      <c r="J14" s="78">
        <v>0</v>
      </c>
      <c r="K14" s="78">
        <v>1</v>
      </c>
      <c r="L14" s="78"/>
      <c r="M14" s="78">
        <v>8</v>
      </c>
      <c r="N14" s="78">
        <v>8</v>
      </c>
      <c r="O14" s="78">
        <v>3</v>
      </c>
      <c r="P14" s="78"/>
      <c r="Q14" s="78">
        <v>3</v>
      </c>
      <c r="R14" s="78">
        <v>6</v>
      </c>
      <c r="S14" s="78">
        <v>4</v>
      </c>
      <c r="T14" s="78">
        <v>4</v>
      </c>
      <c r="U14" s="78">
        <v>3</v>
      </c>
      <c r="V14" s="78">
        <v>3</v>
      </c>
      <c r="W14" s="78">
        <v>2</v>
      </c>
      <c r="X14" s="78">
        <v>3</v>
      </c>
      <c r="Y14" s="78">
        <v>4</v>
      </c>
      <c r="Z14" s="78">
        <v>0</v>
      </c>
      <c r="AA14" s="78">
        <v>5</v>
      </c>
      <c r="AB14" s="96">
        <v>5</v>
      </c>
      <c r="AC14" s="79">
        <v>8</v>
      </c>
      <c r="AD14" s="78">
        <v>6</v>
      </c>
      <c r="AE14" s="78">
        <v>4</v>
      </c>
      <c r="AF14" s="78">
        <v>2</v>
      </c>
      <c r="AG14" s="78">
        <v>0</v>
      </c>
      <c r="AH14" s="78">
        <v>4</v>
      </c>
      <c r="AI14" s="78">
        <v>2</v>
      </c>
      <c r="AJ14" s="78">
        <v>1</v>
      </c>
      <c r="AK14" s="78">
        <v>5</v>
      </c>
      <c r="AL14" s="78">
        <v>6</v>
      </c>
      <c r="AM14" s="78">
        <v>7</v>
      </c>
      <c r="AN14" s="78">
        <v>6</v>
      </c>
      <c r="AO14" s="78">
        <v>0</v>
      </c>
      <c r="AP14" s="78">
        <v>4</v>
      </c>
      <c r="AQ14" s="78">
        <v>4</v>
      </c>
      <c r="AR14" s="78">
        <v>8</v>
      </c>
      <c r="AS14" s="78">
        <v>3</v>
      </c>
      <c r="AT14" s="78"/>
      <c r="AU14" s="78"/>
      <c r="AV14" s="78"/>
      <c r="AW14" s="78">
        <v>1</v>
      </c>
      <c r="AX14" s="78">
        <v>4</v>
      </c>
      <c r="AY14" s="80">
        <v>3</v>
      </c>
      <c r="AZ14" s="32">
        <f>SUM(__Anonymous_Sheet_DB__0[[#This Row],[Colonne3]:[Colonne26]])</f>
        <v>72</v>
      </c>
      <c r="BA14" s="33">
        <f>SUM(__Anonymous_Sheet_DB__0[[#This Row],[Colonne28]:[Colonne47]])</f>
        <v>78</v>
      </c>
      <c r="BB14" s="45">
        <v>10</v>
      </c>
      <c r="BC14" s="35">
        <f>SUM('Cc blanc CC INP_2024-2025_PC'!$AZ14:$BB14)</f>
        <v>160</v>
      </c>
      <c r="BD14" s="36">
        <f t="shared" si="0"/>
        <v>0.85416666666666663</v>
      </c>
      <c r="BE14" s="46">
        <f t="shared" si="1"/>
        <v>8</v>
      </c>
      <c r="BF14" s="47">
        <f t="shared" si="2"/>
        <v>0.64655172413793105</v>
      </c>
      <c r="BG14" s="46">
        <f t="shared" si="3"/>
        <v>3</v>
      </c>
      <c r="BH14" s="48">
        <f t="shared" si="4"/>
        <v>0.7142857142857143</v>
      </c>
      <c r="BI14" s="46">
        <f t="shared" si="5"/>
        <v>5</v>
      </c>
      <c r="BJ14" s="49">
        <f t="shared" si="6"/>
        <v>11.594202898550725</v>
      </c>
      <c r="BK14" s="40">
        <f t="shared" si="8"/>
        <v>14.376811594202898</v>
      </c>
      <c r="BL14" s="50">
        <f t="shared" si="7"/>
        <v>2</v>
      </c>
      <c r="BM14" s="44" t="s">
        <v>26</v>
      </c>
      <c r="BO14" s="1"/>
      <c r="BP14" s="1"/>
      <c r="BQ14" s="1"/>
    </row>
    <row r="15" spans="2:69" ht="20.399999999999999" thickBot="1">
      <c r="B15" s="42">
        <v>7.1884057971014492</v>
      </c>
      <c r="C15" s="43">
        <v>21</v>
      </c>
      <c r="D15" s="31" t="s">
        <v>27</v>
      </c>
      <c r="E15" s="79">
        <v>2</v>
      </c>
      <c r="F15" s="78">
        <v>3</v>
      </c>
      <c r="G15" s="78"/>
      <c r="H15" s="78">
        <v>2</v>
      </c>
      <c r="I15" s="78">
        <v>3</v>
      </c>
      <c r="J15" s="78"/>
      <c r="K15" s="78"/>
      <c r="L15" s="78"/>
      <c r="M15" s="78">
        <v>5</v>
      </c>
      <c r="N15" s="78">
        <v>4</v>
      </c>
      <c r="O15" s="78"/>
      <c r="P15" s="78">
        <v>0</v>
      </c>
      <c r="Q15" s="78">
        <v>3</v>
      </c>
      <c r="R15" s="78"/>
      <c r="S15" s="78">
        <v>0</v>
      </c>
      <c r="T15" s="78">
        <v>5</v>
      </c>
      <c r="U15" s="78">
        <v>2</v>
      </c>
      <c r="V15" s="78">
        <v>3</v>
      </c>
      <c r="W15" s="78">
        <v>1</v>
      </c>
      <c r="X15" s="78">
        <v>3</v>
      </c>
      <c r="Y15" s="78"/>
      <c r="Z15" s="78"/>
      <c r="AA15" s="78">
        <v>3</v>
      </c>
      <c r="AB15" s="96"/>
      <c r="AC15" s="79">
        <v>8</v>
      </c>
      <c r="AD15" s="78">
        <v>6</v>
      </c>
      <c r="AE15" s="78">
        <v>0</v>
      </c>
      <c r="AF15" s="78">
        <v>0</v>
      </c>
      <c r="AG15" s="78">
        <v>0</v>
      </c>
      <c r="AH15" s="78">
        <v>2</v>
      </c>
      <c r="AI15" s="78">
        <v>1</v>
      </c>
      <c r="AJ15" s="78"/>
      <c r="AK15" s="78">
        <v>3</v>
      </c>
      <c r="AL15" s="78"/>
      <c r="AM15" s="78">
        <v>4</v>
      </c>
      <c r="AN15" s="78">
        <v>0</v>
      </c>
      <c r="AO15" s="78"/>
      <c r="AP15" s="78"/>
      <c r="AQ15" s="78">
        <v>4</v>
      </c>
      <c r="AR15" s="78">
        <v>8</v>
      </c>
      <c r="AS15" s="78">
        <v>0</v>
      </c>
      <c r="AT15" s="78"/>
      <c r="AU15" s="78"/>
      <c r="AV15" s="78">
        <v>0</v>
      </c>
      <c r="AW15" s="78"/>
      <c r="AX15" s="78"/>
      <c r="AY15" s="80"/>
      <c r="AZ15" s="32">
        <f>SUM(__Anonymous_Sheet_DB__0[[#This Row],[Colonne3]:[Colonne26]])</f>
        <v>39</v>
      </c>
      <c r="BA15" s="33">
        <f>SUM(__Anonymous_Sheet_DB__0[[#This Row],[Colonne28]:[Colonne47]])</f>
        <v>36</v>
      </c>
      <c r="BB15" s="45">
        <v>5</v>
      </c>
      <c r="BC15" s="35">
        <f>SUM('Cc blanc CC INP_2024-2025_PC'!$AZ15:$BB15)</f>
        <v>80</v>
      </c>
      <c r="BD15" s="36">
        <f t="shared" si="0"/>
        <v>0.60416666666666663</v>
      </c>
      <c r="BE15" s="46">
        <f t="shared" si="1"/>
        <v>22</v>
      </c>
      <c r="BF15" s="47">
        <f t="shared" si="2"/>
        <v>0.45454545454545453</v>
      </c>
      <c r="BG15" s="46">
        <f t="shared" si="3"/>
        <v>16</v>
      </c>
      <c r="BH15" s="48">
        <f t="shared" si="4"/>
        <v>0.51428571428571423</v>
      </c>
      <c r="BI15" s="46">
        <f t="shared" si="5"/>
        <v>19</v>
      </c>
      <c r="BJ15" s="49">
        <f t="shared" si="6"/>
        <v>5.7971014492753623</v>
      </c>
      <c r="BK15" s="40">
        <f t="shared" si="8"/>
        <v>7.1884057971014492</v>
      </c>
      <c r="BL15" s="50">
        <f t="shared" si="7"/>
        <v>21</v>
      </c>
      <c r="BM15" s="44" t="s">
        <v>27</v>
      </c>
      <c r="BO15" s="1"/>
      <c r="BP15" s="1"/>
      <c r="BQ15" s="1"/>
    </row>
    <row r="16" spans="2:69" ht="20.399999999999999" thickBot="1">
      <c r="B16" s="42">
        <v>11.321739130434782</v>
      </c>
      <c r="C16" s="43">
        <v>10</v>
      </c>
      <c r="D16" s="31" t="s">
        <v>28</v>
      </c>
      <c r="E16" s="79">
        <v>6</v>
      </c>
      <c r="F16" s="78">
        <v>3</v>
      </c>
      <c r="G16" s="78">
        <v>0</v>
      </c>
      <c r="H16" s="78">
        <v>2</v>
      </c>
      <c r="I16" s="78">
        <v>5</v>
      </c>
      <c r="J16" s="78"/>
      <c r="K16" s="78"/>
      <c r="L16" s="78"/>
      <c r="M16" s="78">
        <v>7</v>
      </c>
      <c r="N16" s="78">
        <v>7</v>
      </c>
      <c r="O16" s="78">
        <v>6</v>
      </c>
      <c r="P16" s="78">
        <v>5</v>
      </c>
      <c r="Q16" s="78">
        <v>3</v>
      </c>
      <c r="R16" s="78"/>
      <c r="S16" s="78">
        <v>4</v>
      </c>
      <c r="T16" s="78">
        <v>2</v>
      </c>
      <c r="U16" s="78">
        <v>3</v>
      </c>
      <c r="V16" s="78">
        <v>4</v>
      </c>
      <c r="W16" s="78">
        <v>3</v>
      </c>
      <c r="X16" s="78">
        <v>4</v>
      </c>
      <c r="Y16" s="78">
        <v>0</v>
      </c>
      <c r="Z16" s="78"/>
      <c r="AA16" s="78">
        <v>3</v>
      </c>
      <c r="AB16" s="96">
        <v>1</v>
      </c>
      <c r="AC16" s="79">
        <v>8</v>
      </c>
      <c r="AD16" s="78">
        <v>6</v>
      </c>
      <c r="AE16" s="78">
        <v>0</v>
      </c>
      <c r="AF16" s="78">
        <v>2</v>
      </c>
      <c r="AG16" s="78"/>
      <c r="AH16" s="78">
        <v>2</v>
      </c>
      <c r="AI16" s="78">
        <v>0</v>
      </c>
      <c r="AJ16" s="78">
        <v>0</v>
      </c>
      <c r="AK16" s="78">
        <v>5</v>
      </c>
      <c r="AL16" s="78">
        <v>0</v>
      </c>
      <c r="AM16" s="78">
        <v>0</v>
      </c>
      <c r="AN16" s="78">
        <v>4</v>
      </c>
      <c r="AO16" s="78">
        <v>2</v>
      </c>
      <c r="AP16" s="78">
        <v>4</v>
      </c>
      <c r="AQ16" s="78">
        <v>4</v>
      </c>
      <c r="AR16" s="78">
        <v>0</v>
      </c>
      <c r="AS16" s="78">
        <v>4</v>
      </c>
      <c r="AT16" s="78">
        <v>0</v>
      </c>
      <c r="AU16" s="78">
        <v>0</v>
      </c>
      <c r="AV16" s="78">
        <v>3</v>
      </c>
      <c r="AW16" s="78">
        <v>1</v>
      </c>
      <c r="AX16" s="78"/>
      <c r="AY16" s="80">
        <v>3</v>
      </c>
      <c r="AZ16" s="32">
        <f>SUM(__Anonymous_Sheet_DB__0[[#This Row],[Colonne3]:[Colonne26]])</f>
        <v>68</v>
      </c>
      <c r="BA16" s="33">
        <f>SUM(__Anonymous_Sheet_DB__0[[#This Row],[Colonne28]:[Colonne47]])</f>
        <v>48</v>
      </c>
      <c r="BB16" s="45">
        <v>10</v>
      </c>
      <c r="BC16" s="35">
        <f>SUM('Cc blanc CC INP_2024-2025_PC'!$AZ16:$BB16)</f>
        <v>126</v>
      </c>
      <c r="BD16" s="36">
        <f t="shared" si="0"/>
        <v>0.83333333333333337</v>
      </c>
      <c r="BE16" s="46">
        <f t="shared" si="1"/>
        <v>10</v>
      </c>
      <c r="BF16" s="47">
        <f t="shared" si="2"/>
        <v>0.5043478260869565</v>
      </c>
      <c r="BG16" s="46">
        <f t="shared" si="3"/>
        <v>13</v>
      </c>
      <c r="BH16" s="48">
        <f t="shared" si="4"/>
        <v>0.63809523809523805</v>
      </c>
      <c r="BI16" s="46">
        <f t="shared" si="5"/>
        <v>11</v>
      </c>
      <c r="BJ16" s="49">
        <f t="shared" si="6"/>
        <v>9.1304347826086953</v>
      </c>
      <c r="BK16" s="40">
        <f t="shared" si="8"/>
        <v>11.321739130434782</v>
      </c>
      <c r="BL16" s="50">
        <f t="shared" si="7"/>
        <v>10</v>
      </c>
      <c r="BM16" s="44" t="s">
        <v>28</v>
      </c>
      <c r="BO16" s="1"/>
      <c r="BP16" s="1"/>
      <c r="BQ16" s="1"/>
    </row>
    <row r="17" spans="1:91" ht="20.399999999999999" thickBot="1">
      <c r="B17" s="42">
        <v>9.9739130434782624</v>
      </c>
      <c r="C17" s="43">
        <v>15</v>
      </c>
      <c r="D17" s="31" t="s">
        <v>29</v>
      </c>
      <c r="E17" s="79">
        <v>6</v>
      </c>
      <c r="F17" s="78">
        <v>3</v>
      </c>
      <c r="G17" s="78"/>
      <c r="H17" s="78"/>
      <c r="I17" s="78">
        <v>3</v>
      </c>
      <c r="J17" s="78">
        <v>1</v>
      </c>
      <c r="K17" s="78"/>
      <c r="L17" s="78"/>
      <c r="M17" s="78">
        <v>6</v>
      </c>
      <c r="N17" s="78">
        <v>4</v>
      </c>
      <c r="O17" s="78">
        <v>0</v>
      </c>
      <c r="P17" s="78"/>
      <c r="Q17" s="78"/>
      <c r="R17" s="78"/>
      <c r="S17" s="78"/>
      <c r="T17" s="78">
        <v>4</v>
      </c>
      <c r="U17" s="78">
        <v>1</v>
      </c>
      <c r="V17" s="78">
        <v>4</v>
      </c>
      <c r="W17" s="78">
        <v>3</v>
      </c>
      <c r="X17" s="78">
        <v>4</v>
      </c>
      <c r="Y17" s="78"/>
      <c r="Z17" s="78"/>
      <c r="AA17" s="78">
        <v>2</v>
      </c>
      <c r="AB17" s="96">
        <v>0</v>
      </c>
      <c r="AC17" s="79">
        <v>8</v>
      </c>
      <c r="AD17" s="78">
        <v>6</v>
      </c>
      <c r="AE17" s="78"/>
      <c r="AF17" s="78"/>
      <c r="AG17" s="78"/>
      <c r="AH17" s="78"/>
      <c r="AI17" s="78">
        <v>1</v>
      </c>
      <c r="AJ17" s="78">
        <v>1</v>
      </c>
      <c r="AK17" s="78">
        <v>5</v>
      </c>
      <c r="AL17" s="78">
        <v>6</v>
      </c>
      <c r="AM17" s="78">
        <v>0</v>
      </c>
      <c r="AN17" s="78">
        <v>6</v>
      </c>
      <c r="AO17" s="78">
        <v>0</v>
      </c>
      <c r="AP17" s="78">
        <v>4</v>
      </c>
      <c r="AQ17" s="78">
        <v>4</v>
      </c>
      <c r="AR17" s="78">
        <v>8</v>
      </c>
      <c r="AS17" s="78">
        <v>3</v>
      </c>
      <c r="AT17" s="78">
        <v>2</v>
      </c>
      <c r="AU17" s="78">
        <v>5</v>
      </c>
      <c r="AV17" s="78">
        <v>0</v>
      </c>
      <c r="AW17" s="78">
        <v>1</v>
      </c>
      <c r="AX17" s="78"/>
      <c r="AY17" s="80"/>
      <c r="AZ17" s="32">
        <f>SUM(__Anonymous_Sheet_DB__0[[#This Row],[Colonne3]:[Colonne26]])</f>
        <v>41</v>
      </c>
      <c r="BA17" s="33">
        <f>SUM(__Anonymous_Sheet_DB__0[[#This Row],[Colonne28]:[Colonne47]])</f>
        <v>60</v>
      </c>
      <c r="BB17" s="45">
        <v>10</v>
      </c>
      <c r="BC17" s="35">
        <f>SUM('Cc blanc CC INP_2024-2025_PC'!$AZ17:$BB17)</f>
        <v>111</v>
      </c>
      <c r="BD17" s="36">
        <f t="shared" si="0"/>
        <v>0.64583333333333337</v>
      </c>
      <c r="BE17" s="46">
        <f t="shared" si="1"/>
        <v>20</v>
      </c>
      <c r="BF17" s="47">
        <f t="shared" si="2"/>
        <v>0.52331606217616577</v>
      </c>
      <c r="BG17" s="46">
        <f t="shared" si="3"/>
        <v>10</v>
      </c>
      <c r="BH17" s="48">
        <f t="shared" si="4"/>
        <v>0.67619047619047623</v>
      </c>
      <c r="BI17" s="46">
        <f t="shared" si="5"/>
        <v>9</v>
      </c>
      <c r="BJ17" s="49">
        <f t="shared" si="6"/>
        <v>8.0434782608695663</v>
      </c>
      <c r="BK17" s="40">
        <f t="shared" si="8"/>
        <v>9.9739130434782624</v>
      </c>
      <c r="BL17" s="50">
        <f t="shared" si="7"/>
        <v>15</v>
      </c>
      <c r="BM17" s="44" t="s">
        <v>29</v>
      </c>
      <c r="BO17" s="1"/>
      <c r="BP17" s="1"/>
      <c r="BQ17" s="1"/>
    </row>
    <row r="18" spans="1:91" ht="20.399999999999999" thickBot="1">
      <c r="B18" s="42">
        <v>10.962318840579711</v>
      </c>
      <c r="C18" s="43">
        <v>11</v>
      </c>
      <c r="D18" s="31" t="s">
        <v>30</v>
      </c>
      <c r="E18" s="79">
        <v>6</v>
      </c>
      <c r="F18" s="78">
        <v>4</v>
      </c>
      <c r="G18" s="78">
        <v>4</v>
      </c>
      <c r="H18" s="78">
        <v>3</v>
      </c>
      <c r="I18" s="78">
        <v>5</v>
      </c>
      <c r="J18" s="78">
        <v>1</v>
      </c>
      <c r="K18" s="78">
        <v>0</v>
      </c>
      <c r="L18" s="78"/>
      <c r="M18" s="78">
        <v>8</v>
      </c>
      <c r="N18" s="78">
        <v>6</v>
      </c>
      <c r="O18" s="78">
        <v>0</v>
      </c>
      <c r="P18" s="78">
        <v>5</v>
      </c>
      <c r="Q18" s="78">
        <v>3</v>
      </c>
      <c r="R18" s="78">
        <v>3</v>
      </c>
      <c r="S18" s="78">
        <v>0</v>
      </c>
      <c r="T18" s="78">
        <v>6</v>
      </c>
      <c r="U18" s="78">
        <v>3</v>
      </c>
      <c r="V18" s="78"/>
      <c r="W18" s="78">
        <v>2</v>
      </c>
      <c r="X18" s="78">
        <v>3</v>
      </c>
      <c r="Y18" s="78">
        <v>0</v>
      </c>
      <c r="Z18" s="78"/>
      <c r="AA18" s="78">
        <v>5</v>
      </c>
      <c r="AB18" s="96">
        <v>0</v>
      </c>
      <c r="AC18" s="79">
        <v>8</v>
      </c>
      <c r="AD18" s="78">
        <v>6</v>
      </c>
      <c r="AE18" s="78">
        <v>0</v>
      </c>
      <c r="AF18" s="78"/>
      <c r="AG18" s="78"/>
      <c r="AH18" s="78">
        <v>4</v>
      </c>
      <c r="AI18" s="78">
        <v>0</v>
      </c>
      <c r="AJ18" s="78">
        <v>0</v>
      </c>
      <c r="AK18" s="78">
        <v>3</v>
      </c>
      <c r="AL18" s="78">
        <v>6</v>
      </c>
      <c r="AM18" s="78">
        <v>0</v>
      </c>
      <c r="AN18" s="78">
        <v>4</v>
      </c>
      <c r="AO18" s="78">
        <v>0</v>
      </c>
      <c r="AP18" s="78">
        <v>2</v>
      </c>
      <c r="AQ18" s="78">
        <v>4</v>
      </c>
      <c r="AR18" s="78">
        <v>0</v>
      </c>
      <c r="AS18" s="78">
        <v>5</v>
      </c>
      <c r="AT18" s="78">
        <v>0</v>
      </c>
      <c r="AU18" s="78"/>
      <c r="AV18" s="78">
        <v>0</v>
      </c>
      <c r="AW18" s="78">
        <v>0</v>
      </c>
      <c r="AX18" s="78">
        <v>0</v>
      </c>
      <c r="AY18" s="80">
        <v>3</v>
      </c>
      <c r="AZ18" s="32">
        <f>SUM(__Anonymous_Sheet_DB__0[[#This Row],[Colonne3]:[Colonne26]])</f>
        <v>67</v>
      </c>
      <c r="BA18" s="33">
        <f>SUM(__Anonymous_Sheet_DB__0[[#This Row],[Colonne28]:[Colonne47]])</f>
        <v>45</v>
      </c>
      <c r="BB18" s="45">
        <v>10</v>
      </c>
      <c r="BC18" s="35">
        <f>SUM('Cc blanc CC INP_2024-2025_PC'!$AZ18:$BB18)</f>
        <v>122</v>
      </c>
      <c r="BD18" s="36">
        <f t="shared" si="0"/>
        <v>0.85416666666666663</v>
      </c>
      <c r="BE18" s="46">
        <f t="shared" si="1"/>
        <v>8</v>
      </c>
      <c r="BF18" s="47">
        <f t="shared" si="2"/>
        <v>0.48484848484848486</v>
      </c>
      <c r="BG18" s="46">
        <f t="shared" si="3"/>
        <v>15</v>
      </c>
      <c r="BH18" s="48">
        <f t="shared" si="4"/>
        <v>0.7142857142857143</v>
      </c>
      <c r="BI18" s="46">
        <f t="shared" si="5"/>
        <v>5</v>
      </c>
      <c r="BJ18" s="49">
        <f t="shared" si="6"/>
        <v>8.8405797101449277</v>
      </c>
      <c r="BK18" s="40">
        <f t="shared" si="8"/>
        <v>10.962318840579711</v>
      </c>
      <c r="BL18" s="50">
        <f t="shared" si="7"/>
        <v>11</v>
      </c>
      <c r="BM18" s="44" t="s">
        <v>30</v>
      </c>
      <c r="BO18" s="1"/>
      <c r="BP18" s="1"/>
      <c r="BQ18" s="1"/>
    </row>
    <row r="19" spans="1:91" ht="20.399999999999999" thickBot="1">
      <c r="B19" s="42">
        <v>14.376811594202898</v>
      </c>
      <c r="C19" s="43">
        <v>2</v>
      </c>
      <c r="D19" s="31" t="s">
        <v>31</v>
      </c>
      <c r="E19" s="79">
        <v>6</v>
      </c>
      <c r="F19" s="78">
        <v>5</v>
      </c>
      <c r="G19" s="78">
        <v>0</v>
      </c>
      <c r="H19" s="78">
        <v>0</v>
      </c>
      <c r="I19" s="78">
        <v>4</v>
      </c>
      <c r="J19" s="78">
        <v>1</v>
      </c>
      <c r="K19" s="78">
        <v>0</v>
      </c>
      <c r="L19" s="78">
        <v>2</v>
      </c>
      <c r="M19" s="78">
        <v>8</v>
      </c>
      <c r="N19" s="78">
        <v>6</v>
      </c>
      <c r="O19" s="78">
        <v>3</v>
      </c>
      <c r="P19" s="78">
        <v>5</v>
      </c>
      <c r="Q19" s="78">
        <v>3</v>
      </c>
      <c r="R19" s="78"/>
      <c r="S19" s="78"/>
      <c r="T19" s="78">
        <v>6</v>
      </c>
      <c r="U19" s="78">
        <v>5</v>
      </c>
      <c r="V19" s="78">
        <v>3</v>
      </c>
      <c r="W19" s="78">
        <v>4</v>
      </c>
      <c r="X19" s="78">
        <v>4</v>
      </c>
      <c r="Y19" s="78">
        <v>0</v>
      </c>
      <c r="Z19" s="78"/>
      <c r="AA19" s="78">
        <v>5</v>
      </c>
      <c r="AB19" s="96">
        <v>5</v>
      </c>
      <c r="AC19" s="79">
        <v>6</v>
      </c>
      <c r="AD19" s="78">
        <v>6</v>
      </c>
      <c r="AE19" s="78">
        <v>4</v>
      </c>
      <c r="AF19" s="78">
        <v>2</v>
      </c>
      <c r="AG19" s="78">
        <v>3</v>
      </c>
      <c r="AH19" s="78">
        <v>4</v>
      </c>
      <c r="AI19" s="78">
        <v>4</v>
      </c>
      <c r="AJ19" s="78">
        <v>0</v>
      </c>
      <c r="AK19" s="78">
        <v>2</v>
      </c>
      <c r="AL19" s="78"/>
      <c r="AM19" s="78">
        <v>7</v>
      </c>
      <c r="AN19" s="78">
        <v>6</v>
      </c>
      <c r="AO19" s="78">
        <v>2</v>
      </c>
      <c r="AP19" s="78">
        <v>3</v>
      </c>
      <c r="AQ19" s="78">
        <v>4</v>
      </c>
      <c r="AR19" s="78">
        <v>0</v>
      </c>
      <c r="AS19" s="78">
        <v>8</v>
      </c>
      <c r="AT19" s="78">
        <v>3</v>
      </c>
      <c r="AU19" s="78">
        <v>0</v>
      </c>
      <c r="AV19" s="78">
        <v>3</v>
      </c>
      <c r="AW19" s="78">
        <v>3</v>
      </c>
      <c r="AX19" s="78">
        <v>5</v>
      </c>
      <c r="AY19" s="80">
        <v>0</v>
      </c>
      <c r="AZ19" s="32">
        <f>SUM(__Anonymous_Sheet_DB__0[[#This Row],[Colonne3]:[Colonne26]])</f>
        <v>75</v>
      </c>
      <c r="BA19" s="33">
        <f>SUM(__Anonymous_Sheet_DB__0[[#This Row],[Colonne28]:[Colonne47]])</f>
        <v>75</v>
      </c>
      <c r="BB19" s="45">
        <v>10</v>
      </c>
      <c r="BC19" s="35">
        <f>SUM('Cc blanc CC INP_2024-2025_PC'!$AZ19:$BB19)</f>
        <v>160</v>
      </c>
      <c r="BD19" s="36">
        <f t="shared" si="0"/>
        <v>0.89583333333333337</v>
      </c>
      <c r="BE19" s="46">
        <f t="shared" si="1"/>
        <v>5</v>
      </c>
      <c r="BF19" s="47">
        <f t="shared" si="2"/>
        <v>0.62240663900414939</v>
      </c>
      <c r="BG19" s="46">
        <f t="shared" si="3"/>
        <v>5</v>
      </c>
      <c r="BH19" s="48">
        <f t="shared" si="4"/>
        <v>0.74285714285714288</v>
      </c>
      <c r="BI19" s="46">
        <f t="shared" si="5"/>
        <v>2</v>
      </c>
      <c r="BJ19" s="49">
        <f t="shared" si="6"/>
        <v>11.594202898550725</v>
      </c>
      <c r="BK19" s="40">
        <f t="shared" si="8"/>
        <v>14.376811594202898</v>
      </c>
      <c r="BL19" s="50">
        <f t="shared" si="7"/>
        <v>2</v>
      </c>
      <c r="BM19" s="44" t="s">
        <v>31</v>
      </c>
      <c r="BO19" s="1"/>
      <c r="BP19" s="1"/>
      <c r="BQ19" s="1"/>
    </row>
    <row r="20" spans="1:91" ht="20.399999999999999" thickBot="1">
      <c r="B20" s="42">
        <v>12.4</v>
      </c>
      <c r="C20" s="43">
        <v>6</v>
      </c>
      <c r="D20" s="31" t="s">
        <v>32</v>
      </c>
      <c r="E20" s="79">
        <v>3</v>
      </c>
      <c r="F20" s="78">
        <v>4</v>
      </c>
      <c r="G20" s="78">
        <v>4</v>
      </c>
      <c r="H20" s="78">
        <v>1</v>
      </c>
      <c r="I20" s="78">
        <v>6</v>
      </c>
      <c r="J20" s="78">
        <v>0</v>
      </c>
      <c r="K20" s="78">
        <v>2</v>
      </c>
      <c r="L20" s="78"/>
      <c r="M20" s="78">
        <v>8</v>
      </c>
      <c r="N20" s="78">
        <v>8</v>
      </c>
      <c r="O20" s="78">
        <v>3</v>
      </c>
      <c r="P20" s="78">
        <v>5</v>
      </c>
      <c r="Q20" s="78">
        <v>3</v>
      </c>
      <c r="R20" s="78"/>
      <c r="S20" s="78">
        <v>1</v>
      </c>
      <c r="T20" s="78">
        <v>6</v>
      </c>
      <c r="U20" s="78">
        <v>5</v>
      </c>
      <c r="V20" s="78">
        <v>1</v>
      </c>
      <c r="W20" s="78">
        <v>1</v>
      </c>
      <c r="X20" s="78">
        <v>1</v>
      </c>
      <c r="Y20" s="78">
        <v>0</v>
      </c>
      <c r="Z20" s="78">
        <v>0</v>
      </c>
      <c r="AA20" s="78">
        <v>3</v>
      </c>
      <c r="AB20" s="96">
        <v>1</v>
      </c>
      <c r="AC20" s="79">
        <v>6</v>
      </c>
      <c r="AD20" s="78">
        <v>3</v>
      </c>
      <c r="AE20" s="78">
        <v>4</v>
      </c>
      <c r="AF20" s="78">
        <v>2</v>
      </c>
      <c r="AG20" s="78">
        <v>3</v>
      </c>
      <c r="AH20" s="78">
        <v>4</v>
      </c>
      <c r="AI20" s="78">
        <v>0</v>
      </c>
      <c r="AJ20" s="78">
        <v>1</v>
      </c>
      <c r="AK20" s="78">
        <v>4</v>
      </c>
      <c r="AL20" s="78">
        <v>0</v>
      </c>
      <c r="AM20" s="78">
        <v>0</v>
      </c>
      <c r="AN20" s="78">
        <v>2</v>
      </c>
      <c r="AO20" s="78">
        <v>2</v>
      </c>
      <c r="AP20" s="78">
        <v>0</v>
      </c>
      <c r="AQ20" s="78">
        <v>4</v>
      </c>
      <c r="AR20" s="78">
        <v>10</v>
      </c>
      <c r="AS20" s="78">
        <v>0</v>
      </c>
      <c r="AT20" s="78">
        <v>2</v>
      </c>
      <c r="AU20" s="78">
        <v>5</v>
      </c>
      <c r="AV20" s="78">
        <v>6</v>
      </c>
      <c r="AW20" s="78">
        <v>1</v>
      </c>
      <c r="AX20" s="78"/>
      <c r="AY20" s="80">
        <v>3</v>
      </c>
      <c r="AZ20" s="32">
        <f>SUM(__Anonymous_Sheet_DB__0[[#This Row],[Colonne3]:[Colonne26]])</f>
        <v>66</v>
      </c>
      <c r="BA20" s="33">
        <f>SUM(__Anonymous_Sheet_DB__0[[#This Row],[Colonne28]:[Colonne47]])</f>
        <v>62</v>
      </c>
      <c r="BB20" s="45">
        <v>10</v>
      </c>
      <c r="BC20" s="35">
        <f>SUM('Cc blanc CC INP_2024-2025_PC'!$AZ20:$BB20)</f>
        <v>138</v>
      </c>
      <c r="BD20" s="36">
        <f t="shared" si="0"/>
        <v>0.91666666666666663</v>
      </c>
      <c r="BE20" s="46">
        <f t="shared" si="1"/>
        <v>3</v>
      </c>
      <c r="BF20" s="47">
        <f t="shared" si="2"/>
        <v>0.51200000000000001</v>
      </c>
      <c r="BG20" s="46">
        <f t="shared" si="3"/>
        <v>12</v>
      </c>
      <c r="BH20" s="48">
        <f t="shared" si="4"/>
        <v>0.64761904761904765</v>
      </c>
      <c r="BI20" s="46">
        <f t="shared" si="5"/>
        <v>10</v>
      </c>
      <c r="BJ20" s="49">
        <f t="shared" si="6"/>
        <v>10</v>
      </c>
      <c r="BK20" s="40">
        <f t="shared" si="8"/>
        <v>12.4</v>
      </c>
      <c r="BL20" s="50">
        <f t="shared" si="7"/>
        <v>6</v>
      </c>
      <c r="BM20" s="44" t="s">
        <v>32</v>
      </c>
      <c r="BO20" s="1"/>
      <c r="BP20" s="1"/>
      <c r="BQ20" s="1"/>
    </row>
    <row r="21" spans="1:91" ht="20.399999999999999" thickBot="1">
      <c r="B21" s="42">
        <v>9.8840579710144922</v>
      </c>
      <c r="C21" s="43">
        <v>17</v>
      </c>
      <c r="D21" s="31" t="s">
        <v>33</v>
      </c>
      <c r="E21" s="79">
        <v>6</v>
      </c>
      <c r="F21" s="78">
        <v>3</v>
      </c>
      <c r="G21" s="78">
        <v>4</v>
      </c>
      <c r="H21" s="78">
        <v>2</v>
      </c>
      <c r="I21" s="78">
        <v>0</v>
      </c>
      <c r="J21" s="78">
        <v>0</v>
      </c>
      <c r="K21" s="78">
        <v>0</v>
      </c>
      <c r="L21" s="78">
        <v>0</v>
      </c>
      <c r="M21" s="78">
        <v>6</v>
      </c>
      <c r="N21" s="78">
        <v>4</v>
      </c>
      <c r="O21" s="78">
        <v>0</v>
      </c>
      <c r="P21" s="78">
        <v>0</v>
      </c>
      <c r="Q21" s="78">
        <v>0</v>
      </c>
      <c r="R21" s="78"/>
      <c r="S21" s="78">
        <v>0</v>
      </c>
      <c r="T21" s="78">
        <v>5</v>
      </c>
      <c r="U21" s="78">
        <v>3</v>
      </c>
      <c r="V21" s="78">
        <v>3</v>
      </c>
      <c r="W21" s="78">
        <v>2</v>
      </c>
      <c r="X21" s="78">
        <v>4</v>
      </c>
      <c r="Y21" s="78"/>
      <c r="Z21" s="78"/>
      <c r="AA21" s="78">
        <v>5</v>
      </c>
      <c r="AB21" s="96">
        <v>1</v>
      </c>
      <c r="AC21" s="79">
        <v>6</v>
      </c>
      <c r="AD21" s="78">
        <v>6</v>
      </c>
      <c r="AE21" s="78">
        <v>4</v>
      </c>
      <c r="AF21" s="78">
        <v>2</v>
      </c>
      <c r="AG21" s="78">
        <v>3</v>
      </c>
      <c r="AH21" s="78">
        <v>0</v>
      </c>
      <c r="AI21" s="78"/>
      <c r="AJ21" s="78">
        <v>3</v>
      </c>
      <c r="AK21" s="78">
        <v>2</v>
      </c>
      <c r="AL21" s="78"/>
      <c r="AM21" s="78">
        <v>0</v>
      </c>
      <c r="AN21" s="78">
        <v>5</v>
      </c>
      <c r="AO21" s="78">
        <v>0</v>
      </c>
      <c r="AP21" s="78"/>
      <c r="AQ21" s="78">
        <v>4</v>
      </c>
      <c r="AR21" s="78">
        <v>10</v>
      </c>
      <c r="AS21" s="78">
        <v>3</v>
      </c>
      <c r="AT21" s="78"/>
      <c r="AU21" s="78">
        <v>0</v>
      </c>
      <c r="AV21" s="78">
        <v>3</v>
      </c>
      <c r="AW21" s="78">
        <v>1</v>
      </c>
      <c r="AX21" s="78"/>
      <c r="AY21" s="80">
        <v>0</v>
      </c>
      <c r="AZ21" s="32">
        <f>SUM(__Anonymous_Sheet_DB__0[[#This Row],[Colonne3]:[Colonne26]])</f>
        <v>48</v>
      </c>
      <c r="BA21" s="33">
        <f>SUM(__Anonymous_Sheet_DB__0[[#This Row],[Colonne28]:[Colonne47]])</f>
        <v>52</v>
      </c>
      <c r="BB21" s="45">
        <v>10</v>
      </c>
      <c r="BC21" s="35">
        <f>SUM('Cc blanc CC INP_2024-2025_PC'!$AZ21:$BB21)</f>
        <v>110</v>
      </c>
      <c r="BD21" s="36">
        <f t="shared" si="0"/>
        <v>0.8125</v>
      </c>
      <c r="BE21" s="46">
        <f t="shared" si="1"/>
        <v>11</v>
      </c>
      <c r="BF21" s="47">
        <f t="shared" si="2"/>
        <v>0.45248868778280543</v>
      </c>
      <c r="BG21" s="46">
        <f t="shared" si="3"/>
        <v>17</v>
      </c>
      <c r="BH21" s="48">
        <f t="shared" si="4"/>
        <v>0.61904761904761907</v>
      </c>
      <c r="BI21" s="46">
        <f t="shared" si="5"/>
        <v>12</v>
      </c>
      <c r="BJ21" s="49">
        <f t="shared" si="6"/>
        <v>7.9710144927536231</v>
      </c>
      <c r="BK21" s="40">
        <f t="shared" si="8"/>
        <v>9.8840579710144922</v>
      </c>
      <c r="BL21" s="50">
        <f t="shared" si="7"/>
        <v>17</v>
      </c>
      <c r="BM21" s="44" t="s">
        <v>33</v>
      </c>
      <c r="BO21" s="1"/>
      <c r="BP21" s="1"/>
      <c r="BQ21" s="1"/>
    </row>
    <row r="22" spans="1:91" ht="20.399999999999999" thickBot="1">
      <c r="B22" s="42">
        <v>13.837681159420292</v>
      </c>
      <c r="C22" s="43">
        <v>4</v>
      </c>
      <c r="D22" s="31" t="s">
        <v>34</v>
      </c>
      <c r="E22" s="79">
        <v>6</v>
      </c>
      <c r="F22" s="78">
        <v>3</v>
      </c>
      <c r="G22" s="78">
        <v>4</v>
      </c>
      <c r="H22" s="78">
        <v>3</v>
      </c>
      <c r="I22" s="78">
        <v>3</v>
      </c>
      <c r="J22" s="78">
        <v>0</v>
      </c>
      <c r="K22" s="78">
        <v>2</v>
      </c>
      <c r="L22" s="78">
        <v>2</v>
      </c>
      <c r="M22" s="78">
        <v>8</v>
      </c>
      <c r="N22" s="78">
        <v>6</v>
      </c>
      <c r="O22" s="78">
        <v>3</v>
      </c>
      <c r="P22" s="78">
        <v>5</v>
      </c>
      <c r="Q22" s="78">
        <v>3</v>
      </c>
      <c r="R22" s="78"/>
      <c r="S22" s="78">
        <v>3</v>
      </c>
      <c r="T22" s="78">
        <v>4</v>
      </c>
      <c r="U22" s="78">
        <v>1</v>
      </c>
      <c r="V22" s="78">
        <v>1</v>
      </c>
      <c r="W22" s="78">
        <v>1</v>
      </c>
      <c r="X22" s="78">
        <v>4</v>
      </c>
      <c r="Y22" s="78">
        <v>4</v>
      </c>
      <c r="Z22" s="78">
        <v>1</v>
      </c>
      <c r="AA22" s="78">
        <v>4</v>
      </c>
      <c r="AB22" s="96">
        <v>5</v>
      </c>
      <c r="AC22" s="79">
        <v>8</v>
      </c>
      <c r="AD22" s="78">
        <v>6</v>
      </c>
      <c r="AE22" s="78">
        <v>2</v>
      </c>
      <c r="AF22" s="78">
        <v>2</v>
      </c>
      <c r="AG22" s="78">
        <v>3</v>
      </c>
      <c r="AH22" s="78">
        <v>3</v>
      </c>
      <c r="AI22" s="78">
        <v>1</v>
      </c>
      <c r="AJ22" s="78">
        <v>3</v>
      </c>
      <c r="AK22" s="78">
        <v>3</v>
      </c>
      <c r="AL22" s="78">
        <v>6</v>
      </c>
      <c r="AM22" s="78">
        <v>7</v>
      </c>
      <c r="AN22" s="78">
        <v>6</v>
      </c>
      <c r="AO22" s="78">
        <v>0</v>
      </c>
      <c r="AP22" s="78">
        <v>0</v>
      </c>
      <c r="AQ22" s="78">
        <v>4</v>
      </c>
      <c r="AR22" s="78">
        <v>0</v>
      </c>
      <c r="AS22" s="78">
        <v>5</v>
      </c>
      <c r="AT22" s="78">
        <v>0</v>
      </c>
      <c r="AU22" s="78">
        <v>0</v>
      </c>
      <c r="AV22" s="78">
        <v>6</v>
      </c>
      <c r="AW22" s="78">
        <v>0</v>
      </c>
      <c r="AX22" s="78">
        <v>3</v>
      </c>
      <c r="AY22" s="80"/>
      <c r="AZ22" s="32">
        <f>SUM(__Anonymous_Sheet_DB__0[[#This Row],[Colonne3]:[Colonne26]])</f>
        <v>76</v>
      </c>
      <c r="BA22" s="33">
        <f>SUM(__Anonymous_Sheet_DB__0[[#This Row],[Colonne28]:[Colonne47]])</f>
        <v>68</v>
      </c>
      <c r="BB22" s="45">
        <v>10</v>
      </c>
      <c r="BC22" s="35">
        <f>SUM('Cc blanc CC INP_2024-2025_PC'!$AZ22:$BB22)</f>
        <v>154</v>
      </c>
      <c r="BD22" s="36">
        <f t="shared" si="0"/>
        <v>0.9375</v>
      </c>
      <c r="BE22" s="46">
        <f t="shared" si="1"/>
        <v>2</v>
      </c>
      <c r="BF22" s="47">
        <f t="shared" si="2"/>
        <v>0.56692913385826771</v>
      </c>
      <c r="BG22" s="46">
        <f t="shared" si="3"/>
        <v>7</v>
      </c>
      <c r="BH22" s="48">
        <f t="shared" si="4"/>
        <v>0.69523809523809521</v>
      </c>
      <c r="BI22" s="46">
        <f t="shared" si="5"/>
        <v>7</v>
      </c>
      <c r="BJ22" s="49">
        <f t="shared" si="6"/>
        <v>11.159420289855074</v>
      </c>
      <c r="BK22" s="40">
        <f t="shared" si="8"/>
        <v>13.837681159420292</v>
      </c>
      <c r="BL22" s="50">
        <f t="shared" si="7"/>
        <v>4</v>
      </c>
      <c r="BM22" s="44" t="s">
        <v>34</v>
      </c>
      <c r="BO22" s="1"/>
      <c r="BP22" s="1"/>
      <c r="BQ22" s="1"/>
    </row>
    <row r="23" spans="1:91" ht="20.399999999999999" thickBot="1">
      <c r="B23" s="42">
        <v>12.130434782608695</v>
      </c>
      <c r="C23" s="43">
        <v>8</v>
      </c>
      <c r="D23" s="31" t="s">
        <v>35</v>
      </c>
      <c r="E23" s="79">
        <v>6</v>
      </c>
      <c r="F23" s="78">
        <v>4</v>
      </c>
      <c r="G23" s="78">
        <v>0</v>
      </c>
      <c r="H23" s="78">
        <v>3</v>
      </c>
      <c r="I23" s="78">
        <v>6</v>
      </c>
      <c r="J23" s="78">
        <v>5</v>
      </c>
      <c r="K23" s="78">
        <v>3</v>
      </c>
      <c r="L23" s="78"/>
      <c r="M23" s="78">
        <v>6</v>
      </c>
      <c r="N23" s="78">
        <v>4</v>
      </c>
      <c r="O23" s="78">
        <v>0</v>
      </c>
      <c r="P23" s="78">
        <v>5</v>
      </c>
      <c r="Q23" s="78"/>
      <c r="R23" s="78"/>
      <c r="S23" s="78">
        <v>2</v>
      </c>
      <c r="T23" s="78">
        <v>6</v>
      </c>
      <c r="U23" s="78">
        <v>4</v>
      </c>
      <c r="V23" s="78">
        <v>5</v>
      </c>
      <c r="W23" s="78">
        <v>1</v>
      </c>
      <c r="X23" s="78">
        <v>1</v>
      </c>
      <c r="Y23" s="78">
        <v>2</v>
      </c>
      <c r="Z23" s="78">
        <v>0</v>
      </c>
      <c r="AA23" s="78">
        <v>5</v>
      </c>
      <c r="AB23" s="96">
        <v>5</v>
      </c>
      <c r="AC23" s="79">
        <v>8</v>
      </c>
      <c r="AD23" s="78">
        <v>6</v>
      </c>
      <c r="AE23" s="78">
        <v>0</v>
      </c>
      <c r="AF23" s="78">
        <v>2</v>
      </c>
      <c r="AG23" s="78">
        <v>0</v>
      </c>
      <c r="AH23" s="78">
        <v>2</v>
      </c>
      <c r="AI23" s="78">
        <v>0</v>
      </c>
      <c r="AJ23" s="78">
        <v>3</v>
      </c>
      <c r="AK23" s="78">
        <v>2</v>
      </c>
      <c r="AL23" s="78"/>
      <c r="AM23" s="78">
        <v>7</v>
      </c>
      <c r="AN23" s="78">
        <v>5</v>
      </c>
      <c r="AO23" s="78"/>
      <c r="AP23" s="78">
        <v>0</v>
      </c>
      <c r="AQ23" s="78">
        <v>4</v>
      </c>
      <c r="AR23" s="78">
        <v>10</v>
      </c>
      <c r="AS23" s="78"/>
      <c r="AT23" s="78"/>
      <c r="AU23" s="78"/>
      <c r="AV23" s="78">
        <v>3</v>
      </c>
      <c r="AW23" s="78">
        <v>0</v>
      </c>
      <c r="AX23" s="78"/>
      <c r="AY23" s="80"/>
      <c r="AZ23" s="32">
        <f>SUM(__Anonymous_Sheet_DB__0[[#This Row],[Colonne3]:[Colonne26]])</f>
        <v>73</v>
      </c>
      <c r="BA23" s="33">
        <f>SUM(__Anonymous_Sheet_DB__0[[#This Row],[Colonne28]:[Colonne47]])</f>
        <v>52</v>
      </c>
      <c r="BB23" s="45">
        <v>10</v>
      </c>
      <c r="BC23" s="35">
        <f>SUM('Cc blanc CC INP_2024-2025_PC'!$AZ23:$BB23)</f>
        <v>135</v>
      </c>
      <c r="BD23" s="36">
        <f t="shared" si="0"/>
        <v>0.77083333333333337</v>
      </c>
      <c r="BE23" s="46">
        <f t="shared" si="1"/>
        <v>12</v>
      </c>
      <c r="BF23" s="47">
        <f t="shared" si="2"/>
        <v>0.61881188118811881</v>
      </c>
      <c r="BG23" s="46">
        <f t="shared" si="3"/>
        <v>6</v>
      </c>
      <c r="BH23" s="48">
        <f t="shared" si="4"/>
        <v>0.75238095238095237</v>
      </c>
      <c r="BI23" s="46">
        <f t="shared" si="5"/>
        <v>1</v>
      </c>
      <c r="BJ23" s="49">
        <f t="shared" si="6"/>
        <v>9.7826086956521738</v>
      </c>
      <c r="BK23" s="40">
        <f t="shared" si="8"/>
        <v>12.130434782608695</v>
      </c>
      <c r="BL23" s="50">
        <f t="shared" si="7"/>
        <v>8</v>
      </c>
      <c r="BM23" s="44" t="s">
        <v>35</v>
      </c>
      <c r="BO23" s="1"/>
      <c r="BP23" s="1"/>
      <c r="BQ23" s="1"/>
    </row>
    <row r="24" spans="1:91" ht="20.399999999999999" thickBot="1">
      <c r="B24" s="42">
        <v>6.5594202898550726</v>
      </c>
      <c r="C24" s="43">
        <v>22</v>
      </c>
      <c r="D24" s="31" t="s">
        <v>36</v>
      </c>
      <c r="E24" s="79">
        <v>6</v>
      </c>
      <c r="F24" s="78">
        <v>3</v>
      </c>
      <c r="G24" s="78">
        <v>0</v>
      </c>
      <c r="H24" s="78"/>
      <c r="I24" s="78">
        <v>3</v>
      </c>
      <c r="J24" s="78"/>
      <c r="K24" s="78">
        <v>0</v>
      </c>
      <c r="L24" s="78"/>
      <c r="M24" s="78">
        <v>6</v>
      </c>
      <c r="N24" s="78">
        <v>2</v>
      </c>
      <c r="O24" s="78"/>
      <c r="P24" s="78">
        <v>0</v>
      </c>
      <c r="Q24" s="78">
        <v>3</v>
      </c>
      <c r="R24" s="78"/>
      <c r="S24" s="78">
        <v>1</v>
      </c>
      <c r="T24" s="78">
        <v>5</v>
      </c>
      <c r="U24" s="78">
        <v>3</v>
      </c>
      <c r="V24" s="78">
        <v>0</v>
      </c>
      <c r="W24" s="78">
        <v>1</v>
      </c>
      <c r="X24" s="78">
        <v>1</v>
      </c>
      <c r="Y24" s="78"/>
      <c r="Z24" s="78"/>
      <c r="AA24" s="78">
        <v>2</v>
      </c>
      <c r="AB24" s="96"/>
      <c r="AC24" s="79">
        <v>6</v>
      </c>
      <c r="AD24" s="78">
        <v>3</v>
      </c>
      <c r="AE24" s="78">
        <v>0</v>
      </c>
      <c r="AF24" s="78">
        <v>0</v>
      </c>
      <c r="AG24" s="78">
        <v>0</v>
      </c>
      <c r="AH24" s="78"/>
      <c r="AI24" s="78">
        <v>0</v>
      </c>
      <c r="AJ24" s="78">
        <v>3</v>
      </c>
      <c r="AK24" s="78">
        <v>2</v>
      </c>
      <c r="AL24" s="78"/>
      <c r="AM24" s="78">
        <v>0</v>
      </c>
      <c r="AN24" s="78">
        <v>4</v>
      </c>
      <c r="AO24" s="78"/>
      <c r="AP24" s="78"/>
      <c r="AQ24" s="78">
        <v>4</v>
      </c>
      <c r="AR24" s="78">
        <v>10</v>
      </c>
      <c r="AS24" s="78"/>
      <c r="AT24" s="78"/>
      <c r="AU24" s="78"/>
      <c r="AV24" s="78"/>
      <c r="AW24" s="78">
        <v>0</v>
      </c>
      <c r="AX24" s="78"/>
      <c r="AY24" s="80">
        <v>0</v>
      </c>
      <c r="AZ24" s="32">
        <f>SUM(__Anonymous_Sheet_DB__0[[#This Row],[Colonne3]:[Colonne26]])</f>
        <v>36</v>
      </c>
      <c r="BA24" s="33">
        <f>SUM(__Anonymous_Sheet_DB__0[[#This Row],[Colonne28]:[Colonne47]])</f>
        <v>32</v>
      </c>
      <c r="BB24" s="45">
        <v>5</v>
      </c>
      <c r="BC24" s="35">
        <f>SUM('Cc blanc CC INP_2024-2025_PC'!$AZ24:$BB24)</f>
        <v>73</v>
      </c>
      <c r="BD24" s="36">
        <f t="shared" si="0"/>
        <v>0.625</v>
      </c>
      <c r="BE24" s="46">
        <f t="shared" si="1"/>
        <v>21</v>
      </c>
      <c r="BF24" s="47">
        <f t="shared" si="2"/>
        <v>0.41463414634146339</v>
      </c>
      <c r="BG24" s="46">
        <f t="shared" si="3"/>
        <v>21</v>
      </c>
      <c r="BH24" s="48">
        <f t="shared" si="4"/>
        <v>0.55238095238095242</v>
      </c>
      <c r="BI24" s="46">
        <f t="shared" si="5"/>
        <v>18</v>
      </c>
      <c r="BJ24" s="49">
        <f t="shared" si="6"/>
        <v>5.2898550724637685</v>
      </c>
      <c r="BK24" s="40">
        <f t="shared" si="8"/>
        <v>6.5594202898550726</v>
      </c>
      <c r="BL24" s="50">
        <f t="shared" si="7"/>
        <v>22</v>
      </c>
      <c r="BM24" s="44" t="s">
        <v>36</v>
      </c>
      <c r="BO24" s="1"/>
      <c r="BP24" s="1"/>
      <c r="BQ24" s="1"/>
    </row>
    <row r="25" spans="1:91" ht="20.399999999999999" thickBot="1">
      <c r="B25" s="42">
        <v>7.368115942028985</v>
      </c>
      <c r="C25" s="43">
        <v>19</v>
      </c>
      <c r="D25" s="31" t="s">
        <v>37</v>
      </c>
      <c r="E25" s="79">
        <v>2</v>
      </c>
      <c r="F25" s="78">
        <v>3</v>
      </c>
      <c r="G25" s="78">
        <v>4</v>
      </c>
      <c r="H25" s="78">
        <v>0</v>
      </c>
      <c r="I25" s="78"/>
      <c r="J25" s="78"/>
      <c r="K25" s="78"/>
      <c r="L25" s="78"/>
      <c r="M25" s="78">
        <v>4</v>
      </c>
      <c r="N25" s="78">
        <v>4</v>
      </c>
      <c r="O25" s="78"/>
      <c r="P25" s="78"/>
      <c r="Q25" s="78"/>
      <c r="R25" s="78"/>
      <c r="S25" s="78">
        <v>0</v>
      </c>
      <c r="T25" s="78">
        <v>0</v>
      </c>
      <c r="U25" s="78">
        <v>0</v>
      </c>
      <c r="V25" s="78">
        <v>4</v>
      </c>
      <c r="W25" s="78">
        <v>1</v>
      </c>
      <c r="X25" s="78">
        <v>1</v>
      </c>
      <c r="Y25" s="78">
        <v>2</v>
      </c>
      <c r="Z25" s="78">
        <v>2</v>
      </c>
      <c r="AA25" s="78">
        <v>3</v>
      </c>
      <c r="AB25" s="96"/>
      <c r="AC25" s="79">
        <v>6</v>
      </c>
      <c r="AD25" s="78">
        <v>4</v>
      </c>
      <c r="AE25" s="78">
        <v>4</v>
      </c>
      <c r="AF25" s="78">
        <v>2</v>
      </c>
      <c r="AG25" s="78">
        <v>3</v>
      </c>
      <c r="AH25" s="78">
        <v>2</v>
      </c>
      <c r="AI25" s="78"/>
      <c r="AJ25" s="78">
        <v>3</v>
      </c>
      <c r="AK25" s="78">
        <v>2</v>
      </c>
      <c r="AL25" s="78">
        <v>0</v>
      </c>
      <c r="AM25" s="78">
        <v>7</v>
      </c>
      <c r="AN25" s="78">
        <v>1</v>
      </c>
      <c r="AO25" s="78">
        <v>0</v>
      </c>
      <c r="AP25" s="78"/>
      <c r="AQ25" s="78">
        <v>4</v>
      </c>
      <c r="AR25" s="78">
        <v>9</v>
      </c>
      <c r="AS25" s="78">
        <v>0</v>
      </c>
      <c r="AT25" s="78">
        <v>0</v>
      </c>
      <c r="AU25" s="78">
        <v>0</v>
      </c>
      <c r="AV25" s="78"/>
      <c r="AW25" s="78"/>
      <c r="AX25" s="78"/>
      <c r="AY25" s="80"/>
      <c r="AZ25" s="32">
        <f>SUM(__Anonymous_Sheet_DB__0[[#This Row],[Colonne3]:[Colonne26]])</f>
        <v>30</v>
      </c>
      <c r="BA25" s="33">
        <f>SUM(__Anonymous_Sheet_DB__0[[#This Row],[Colonne28]:[Colonne47]])</f>
        <v>47</v>
      </c>
      <c r="BB25" s="45">
        <v>5</v>
      </c>
      <c r="BC25" s="35">
        <f>SUM('Cc blanc CC INP_2024-2025_PC'!$AZ25:$BB25)</f>
        <v>82</v>
      </c>
      <c r="BD25" s="36">
        <f t="shared" si="0"/>
        <v>0.66666666666666663</v>
      </c>
      <c r="BE25" s="46">
        <f t="shared" si="1"/>
        <v>19</v>
      </c>
      <c r="BF25" s="47">
        <f t="shared" si="2"/>
        <v>0.425414364640884</v>
      </c>
      <c r="BG25" s="46">
        <f t="shared" si="3"/>
        <v>20</v>
      </c>
      <c r="BH25" s="48">
        <f t="shared" si="4"/>
        <v>0.3619047619047619</v>
      </c>
      <c r="BI25" s="46">
        <f t="shared" si="5"/>
        <v>23</v>
      </c>
      <c r="BJ25" s="49">
        <f t="shared" si="6"/>
        <v>5.9420289855072461</v>
      </c>
      <c r="BK25" s="40">
        <f t="shared" si="8"/>
        <v>7.368115942028985</v>
      </c>
      <c r="BL25" s="50">
        <f t="shared" si="7"/>
        <v>19</v>
      </c>
      <c r="BM25" s="44" t="s">
        <v>37</v>
      </c>
      <c r="BO25" s="1"/>
      <c r="BP25" s="1"/>
      <c r="BQ25" s="1"/>
    </row>
    <row r="26" spans="1:91" ht="20.399999999999999" thickBot="1">
      <c r="B26" s="42">
        <v>9.9739130434782624</v>
      </c>
      <c r="C26" s="43">
        <v>15</v>
      </c>
      <c r="D26" s="31" t="s">
        <v>38</v>
      </c>
      <c r="E26" s="79">
        <v>6</v>
      </c>
      <c r="F26" s="78">
        <v>4</v>
      </c>
      <c r="G26" s="78">
        <v>2</v>
      </c>
      <c r="H26" s="78">
        <v>0</v>
      </c>
      <c r="I26" s="78">
        <v>7</v>
      </c>
      <c r="J26" s="78"/>
      <c r="K26" s="78"/>
      <c r="L26" s="78"/>
      <c r="M26" s="78">
        <v>8</v>
      </c>
      <c r="N26" s="78">
        <v>6</v>
      </c>
      <c r="O26" s="78">
        <v>0</v>
      </c>
      <c r="P26" s="78">
        <v>0</v>
      </c>
      <c r="Q26" s="78">
        <v>0</v>
      </c>
      <c r="R26" s="78"/>
      <c r="S26" s="78">
        <v>0</v>
      </c>
      <c r="T26" s="78">
        <v>6</v>
      </c>
      <c r="U26" s="78">
        <v>3</v>
      </c>
      <c r="V26" s="78">
        <v>0</v>
      </c>
      <c r="W26" s="78">
        <v>0</v>
      </c>
      <c r="X26" s="78">
        <v>1</v>
      </c>
      <c r="Y26" s="78"/>
      <c r="Z26" s="78"/>
      <c r="AA26" s="78">
        <v>4</v>
      </c>
      <c r="AB26" s="96"/>
      <c r="AC26" s="79">
        <v>6</v>
      </c>
      <c r="AD26" s="78">
        <v>5</v>
      </c>
      <c r="AE26" s="78">
        <v>0</v>
      </c>
      <c r="AF26" s="78">
        <v>0</v>
      </c>
      <c r="AG26" s="78"/>
      <c r="AH26" s="78">
        <v>4</v>
      </c>
      <c r="AI26" s="78">
        <v>2</v>
      </c>
      <c r="AJ26" s="78">
        <v>3</v>
      </c>
      <c r="AK26" s="78">
        <v>2</v>
      </c>
      <c r="AL26" s="78"/>
      <c r="AM26" s="78">
        <v>0</v>
      </c>
      <c r="AN26" s="78">
        <v>6</v>
      </c>
      <c r="AO26" s="78">
        <v>0</v>
      </c>
      <c r="AP26" s="78"/>
      <c r="AQ26" s="78">
        <v>4</v>
      </c>
      <c r="AR26" s="78">
        <v>10</v>
      </c>
      <c r="AS26" s="78">
        <v>0</v>
      </c>
      <c r="AT26" s="78">
        <v>0</v>
      </c>
      <c r="AU26" s="78">
        <v>5</v>
      </c>
      <c r="AV26" s="78">
        <v>3</v>
      </c>
      <c r="AW26" s="78">
        <v>1</v>
      </c>
      <c r="AX26" s="78"/>
      <c r="AY26" s="80">
        <v>3</v>
      </c>
      <c r="AZ26" s="32">
        <f>SUM(__Anonymous_Sheet_DB__0[[#This Row],[Colonne3]:[Colonne26]])</f>
        <v>47</v>
      </c>
      <c r="BA26" s="33">
        <f>SUM(__Anonymous_Sheet_DB__0[[#This Row],[Colonne28]:[Colonne47]])</f>
        <v>54</v>
      </c>
      <c r="BB26" s="45">
        <v>10</v>
      </c>
      <c r="BC26" s="35">
        <f>SUM('Cc blanc CC INP_2024-2025_PC'!$AZ26:$BB26)</f>
        <v>111</v>
      </c>
      <c r="BD26" s="36">
        <f t="shared" si="0"/>
        <v>0.75</v>
      </c>
      <c r="BE26" s="46">
        <f t="shared" si="1"/>
        <v>13</v>
      </c>
      <c r="BF26" s="47">
        <f t="shared" si="2"/>
        <v>0.48792270531400966</v>
      </c>
      <c r="BG26" s="46">
        <f t="shared" si="3"/>
        <v>14</v>
      </c>
      <c r="BH26" s="48">
        <f t="shared" si="4"/>
        <v>0.68571428571428572</v>
      </c>
      <c r="BI26" s="46">
        <f t="shared" si="5"/>
        <v>8</v>
      </c>
      <c r="BJ26" s="49">
        <f t="shared" si="6"/>
        <v>8.0434782608695663</v>
      </c>
      <c r="BK26" s="40">
        <f t="shared" si="8"/>
        <v>9.9739130434782624</v>
      </c>
      <c r="BL26" s="50">
        <f t="shared" si="7"/>
        <v>15</v>
      </c>
      <c r="BM26" s="44" t="s">
        <v>38</v>
      </c>
      <c r="BO26" s="1"/>
      <c r="BP26" s="1"/>
      <c r="BQ26" s="1"/>
    </row>
    <row r="27" spans="1:91" ht="20.399999999999999" thickBot="1">
      <c r="B27" s="42">
        <v>12.4</v>
      </c>
      <c r="C27" s="43">
        <v>6</v>
      </c>
      <c r="D27" s="31" t="s">
        <v>39</v>
      </c>
      <c r="E27" s="79">
        <v>6</v>
      </c>
      <c r="F27" s="78">
        <v>3</v>
      </c>
      <c r="G27" s="78">
        <v>2</v>
      </c>
      <c r="H27" s="78">
        <v>2</v>
      </c>
      <c r="I27" s="78">
        <v>3</v>
      </c>
      <c r="J27" s="78"/>
      <c r="K27" s="78">
        <v>2</v>
      </c>
      <c r="L27" s="78">
        <v>2</v>
      </c>
      <c r="M27" s="78">
        <v>7</v>
      </c>
      <c r="N27" s="78">
        <v>8</v>
      </c>
      <c r="O27" s="78">
        <v>3</v>
      </c>
      <c r="P27" s="78">
        <v>5</v>
      </c>
      <c r="Q27" s="78">
        <v>3</v>
      </c>
      <c r="R27" s="78">
        <v>3</v>
      </c>
      <c r="S27" s="78"/>
      <c r="T27" s="78">
        <v>5</v>
      </c>
      <c r="U27" s="78"/>
      <c r="V27" s="78"/>
      <c r="W27" s="78">
        <v>1</v>
      </c>
      <c r="X27" s="78">
        <v>1</v>
      </c>
      <c r="Y27" s="78">
        <v>2</v>
      </c>
      <c r="Z27" s="78"/>
      <c r="AA27" s="78">
        <v>0</v>
      </c>
      <c r="AB27" s="96"/>
      <c r="AC27" s="79">
        <v>8</v>
      </c>
      <c r="AD27" s="78">
        <v>3</v>
      </c>
      <c r="AE27" s="78">
        <v>2</v>
      </c>
      <c r="AF27" s="78">
        <v>2</v>
      </c>
      <c r="AG27" s="78">
        <v>3</v>
      </c>
      <c r="AH27" s="78">
        <v>4</v>
      </c>
      <c r="AI27" s="78">
        <v>2</v>
      </c>
      <c r="AJ27" s="78">
        <v>3</v>
      </c>
      <c r="AK27" s="78">
        <v>2</v>
      </c>
      <c r="AL27" s="78"/>
      <c r="AM27" s="78">
        <v>7</v>
      </c>
      <c r="AN27" s="78">
        <v>5</v>
      </c>
      <c r="AO27" s="78">
        <v>2</v>
      </c>
      <c r="AP27" s="78"/>
      <c r="AQ27" s="78">
        <v>4</v>
      </c>
      <c r="AR27" s="78">
        <v>10</v>
      </c>
      <c r="AS27" s="78">
        <v>5</v>
      </c>
      <c r="AT27" s="78">
        <v>2</v>
      </c>
      <c r="AU27" s="78"/>
      <c r="AV27" s="78">
        <v>3</v>
      </c>
      <c r="AW27" s="78"/>
      <c r="AX27" s="78"/>
      <c r="AY27" s="80">
        <v>3</v>
      </c>
      <c r="AZ27" s="32">
        <f>SUM(__Anonymous_Sheet_DB__0[[#This Row],[Colonne3]:[Colonne26]])</f>
        <v>58</v>
      </c>
      <c r="BA27" s="33">
        <f>SUM(__Anonymous_Sheet_DB__0[[#This Row],[Colonne28]:[Colonne47]])</f>
        <v>70</v>
      </c>
      <c r="BB27" s="45">
        <v>10</v>
      </c>
      <c r="BC27" s="35">
        <f>SUM('Cc blanc CC INP_2024-2025_PC'!$AZ27:$BB27)</f>
        <v>138</v>
      </c>
      <c r="BD27" s="36">
        <f t="shared" si="0"/>
        <v>0.75</v>
      </c>
      <c r="BE27" s="46">
        <f t="shared" si="1"/>
        <v>13</v>
      </c>
      <c r="BF27" s="47">
        <f t="shared" si="2"/>
        <v>0.67015706806282727</v>
      </c>
      <c r="BG27" s="46">
        <f t="shared" si="3"/>
        <v>2</v>
      </c>
      <c r="BH27" s="48">
        <f t="shared" si="4"/>
        <v>0.6</v>
      </c>
      <c r="BI27" s="46">
        <f t="shared" si="5"/>
        <v>13</v>
      </c>
      <c r="BJ27" s="49">
        <f t="shared" si="6"/>
        <v>10</v>
      </c>
      <c r="BK27" s="40">
        <f t="shared" si="8"/>
        <v>12.4</v>
      </c>
      <c r="BL27" s="50">
        <f t="shared" si="7"/>
        <v>6</v>
      </c>
      <c r="BM27" s="44" t="s">
        <v>39</v>
      </c>
      <c r="BO27" s="1"/>
      <c r="BP27" s="1"/>
      <c r="BQ27" s="1"/>
    </row>
    <row r="28" spans="1:91" ht="20.399999999999999" thickBot="1">
      <c r="B28" s="51">
        <v>15.904347826086955</v>
      </c>
      <c r="C28" s="52">
        <v>1</v>
      </c>
      <c r="D28" s="31" t="s">
        <v>40</v>
      </c>
      <c r="E28" s="82">
        <v>6</v>
      </c>
      <c r="F28" s="83">
        <v>4</v>
      </c>
      <c r="G28" s="83">
        <v>4</v>
      </c>
      <c r="H28" s="83">
        <v>2</v>
      </c>
      <c r="I28" s="83">
        <v>7</v>
      </c>
      <c r="J28" s="83">
        <v>1</v>
      </c>
      <c r="K28" s="83">
        <v>3</v>
      </c>
      <c r="L28" s="83">
        <v>2</v>
      </c>
      <c r="M28" s="83">
        <v>7</v>
      </c>
      <c r="N28" s="83">
        <v>8</v>
      </c>
      <c r="O28" s="83">
        <v>4</v>
      </c>
      <c r="P28" s="83">
        <v>5</v>
      </c>
      <c r="Q28" s="83">
        <v>3</v>
      </c>
      <c r="R28" s="83">
        <v>0</v>
      </c>
      <c r="S28" s="83"/>
      <c r="T28" s="83">
        <v>5</v>
      </c>
      <c r="U28" s="83">
        <v>2</v>
      </c>
      <c r="V28" s="83">
        <v>5</v>
      </c>
      <c r="W28" s="83">
        <v>2</v>
      </c>
      <c r="X28" s="83">
        <v>3</v>
      </c>
      <c r="Y28" s="83">
        <v>4</v>
      </c>
      <c r="Z28" s="83"/>
      <c r="AA28" s="83">
        <v>5</v>
      </c>
      <c r="AB28" s="97">
        <v>2</v>
      </c>
      <c r="AC28" s="82">
        <v>8</v>
      </c>
      <c r="AD28" s="83">
        <v>6</v>
      </c>
      <c r="AE28" s="83">
        <v>4</v>
      </c>
      <c r="AF28" s="83">
        <v>2</v>
      </c>
      <c r="AG28" s="83">
        <v>3</v>
      </c>
      <c r="AH28" s="83">
        <v>4</v>
      </c>
      <c r="AI28" s="83">
        <v>2</v>
      </c>
      <c r="AJ28" s="83">
        <v>3</v>
      </c>
      <c r="AK28" s="83">
        <v>5</v>
      </c>
      <c r="AL28" s="83">
        <v>6</v>
      </c>
      <c r="AM28" s="83">
        <v>7</v>
      </c>
      <c r="AN28" s="83">
        <v>5</v>
      </c>
      <c r="AO28" s="83">
        <v>4</v>
      </c>
      <c r="AP28" s="83">
        <v>4</v>
      </c>
      <c r="AQ28" s="83">
        <v>4</v>
      </c>
      <c r="AR28" s="83">
        <v>0</v>
      </c>
      <c r="AS28" s="83">
        <v>5</v>
      </c>
      <c r="AT28" s="83">
        <v>2</v>
      </c>
      <c r="AU28" s="83">
        <v>2</v>
      </c>
      <c r="AV28" s="83">
        <v>3</v>
      </c>
      <c r="AW28" s="83">
        <v>1</v>
      </c>
      <c r="AX28" s="83"/>
      <c r="AY28" s="84">
        <v>3</v>
      </c>
      <c r="AZ28" s="32">
        <f>SUM(__Anonymous_Sheet_DB__0[[#This Row],[Colonne3]:[Colonne26]])</f>
        <v>84</v>
      </c>
      <c r="BA28" s="33">
        <f>SUM(__Anonymous_Sheet_DB__0[[#This Row],[Colonne28]:[Colonne47]])</f>
        <v>83</v>
      </c>
      <c r="BB28" s="54">
        <v>10</v>
      </c>
      <c r="BC28" s="55">
        <f>SUM('Cc blanc CC INP_2024-2025_PC'!$AZ28:$BB28)</f>
        <v>177</v>
      </c>
      <c r="BD28" s="36">
        <f t="shared" si="0"/>
        <v>0.91666666666666663</v>
      </c>
      <c r="BE28" s="56">
        <f t="shared" si="1"/>
        <v>3</v>
      </c>
      <c r="BF28" s="57">
        <f t="shared" si="2"/>
        <v>0.67611336032388669</v>
      </c>
      <c r="BG28" s="56">
        <f t="shared" si="3"/>
        <v>1</v>
      </c>
      <c r="BH28" s="58">
        <f t="shared" si="4"/>
        <v>0.73333333333333328</v>
      </c>
      <c r="BI28" s="56">
        <f t="shared" si="5"/>
        <v>3</v>
      </c>
      <c r="BJ28" s="59">
        <f t="shared" si="6"/>
        <v>12.826086956521738</v>
      </c>
      <c r="BK28" s="40">
        <f t="shared" si="8"/>
        <v>15.904347826086955</v>
      </c>
      <c r="BL28" s="60">
        <f t="shared" si="7"/>
        <v>1</v>
      </c>
      <c r="BM28" s="53" t="s">
        <v>40</v>
      </c>
      <c r="BO28" s="1"/>
      <c r="BP28" s="1"/>
      <c r="BQ28" s="1"/>
    </row>
    <row r="29" spans="1:91" ht="25.2" customHeight="1" thickBot="1">
      <c r="D29" s="61" t="s">
        <v>41</v>
      </c>
      <c r="E29" s="102">
        <f>SUM(E6:E28)/(23*E4)</f>
        <v>0.8188405797101449</v>
      </c>
      <c r="F29" s="105">
        <f>SUM(F6:F28)/(23*F4)</f>
        <v>0.64347826086956517</v>
      </c>
      <c r="G29" s="85">
        <f t="shared" ref="G29:AY29" si="9">SUM(G6:G28)/(23*G4)</f>
        <v>0.5</v>
      </c>
      <c r="H29" s="85">
        <f t="shared" si="9"/>
        <v>0.46376811594202899</v>
      </c>
      <c r="I29" s="105">
        <f t="shared" si="9"/>
        <v>0.56521739130434778</v>
      </c>
      <c r="J29" s="85">
        <f t="shared" si="9"/>
        <v>9.3167701863354033E-2</v>
      </c>
      <c r="K29" s="85">
        <f t="shared" si="9"/>
        <v>0.33333333333333331</v>
      </c>
      <c r="L29" s="85">
        <f t="shared" si="9"/>
        <v>0.13043478260869565</v>
      </c>
      <c r="M29" s="103">
        <f t="shared" si="9"/>
        <v>0.85869565217391308</v>
      </c>
      <c r="N29" s="85">
        <f t="shared" si="9"/>
        <v>0.70108695652173914</v>
      </c>
      <c r="O29" s="85">
        <f t="shared" si="9"/>
        <v>0.31159420289855072</v>
      </c>
      <c r="P29" s="105">
        <f t="shared" si="9"/>
        <v>0.55652173913043479</v>
      </c>
      <c r="Q29" s="85">
        <f t="shared" si="9"/>
        <v>0.34782608695652173</v>
      </c>
      <c r="R29" s="85">
        <f t="shared" si="9"/>
        <v>0.13043478260869565</v>
      </c>
      <c r="S29" s="104">
        <f t="shared" si="9"/>
        <v>0.15942028985507245</v>
      </c>
      <c r="T29" s="103">
        <f t="shared" si="9"/>
        <v>0.71739130434782605</v>
      </c>
      <c r="U29" s="105">
        <f t="shared" si="9"/>
        <v>0.43478260869565216</v>
      </c>
      <c r="V29" s="85">
        <f t="shared" si="9"/>
        <v>0.29192546583850931</v>
      </c>
      <c r="W29" s="105">
        <f t="shared" si="9"/>
        <v>0.39130434782608697</v>
      </c>
      <c r="X29" s="105">
        <f t="shared" si="9"/>
        <v>0.59782608695652173</v>
      </c>
      <c r="Y29" s="85">
        <f t="shared" si="9"/>
        <v>0.2391304347826087</v>
      </c>
      <c r="Z29" s="85">
        <f t="shared" si="9"/>
        <v>2.4844720496894408E-2</v>
      </c>
      <c r="AA29" s="105">
        <f t="shared" si="9"/>
        <v>0.6</v>
      </c>
      <c r="AB29" s="86">
        <f t="shared" si="9"/>
        <v>0.30434782608695654</v>
      </c>
      <c r="AC29" s="102">
        <f t="shared" si="9"/>
        <v>0.88043478260869568</v>
      </c>
      <c r="AD29" s="103">
        <f t="shared" si="9"/>
        <v>0.87681159420289856</v>
      </c>
      <c r="AE29" s="85">
        <f t="shared" si="9"/>
        <v>0.47826086956521741</v>
      </c>
      <c r="AF29" s="85">
        <f t="shared" si="9"/>
        <v>0.69565217391304346</v>
      </c>
      <c r="AG29" s="85">
        <f t="shared" si="9"/>
        <v>0.47826086956521741</v>
      </c>
      <c r="AH29" s="85">
        <f t="shared" si="9"/>
        <v>0.69565217391304346</v>
      </c>
      <c r="AI29" s="104">
        <f t="shared" si="9"/>
        <v>0.19565217391304349</v>
      </c>
      <c r="AJ29" s="85">
        <f t="shared" si="9"/>
        <v>0.66666666666666663</v>
      </c>
      <c r="AK29" s="85">
        <f t="shared" si="9"/>
        <v>0.46376811594202899</v>
      </c>
      <c r="AL29" s="104">
        <f t="shared" si="9"/>
        <v>0.2608695652173913</v>
      </c>
      <c r="AM29" s="85">
        <f t="shared" si="9"/>
        <v>0.40993788819875776</v>
      </c>
      <c r="AN29" s="105">
        <f t="shared" si="9"/>
        <v>0.64492753623188404</v>
      </c>
      <c r="AO29" s="85">
        <f t="shared" si="9"/>
        <v>0.22826086956521738</v>
      </c>
      <c r="AP29" s="85">
        <f t="shared" si="9"/>
        <v>0.16847826086956522</v>
      </c>
      <c r="AQ29" s="103">
        <f t="shared" si="9"/>
        <v>1</v>
      </c>
      <c r="AR29" s="105">
        <f t="shared" si="9"/>
        <v>0.57391304347826089</v>
      </c>
      <c r="AS29" s="85">
        <f t="shared" si="9"/>
        <v>0.2391304347826087</v>
      </c>
      <c r="AT29" s="85">
        <f t="shared" si="9"/>
        <v>0.25</v>
      </c>
      <c r="AU29" s="85">
        <f t="shared" si="9"/>
        <v>7.6086956521739135E-2</v>
      </c>
      <c r="AV29" s="85">
        <f t="shared" si="9"/>
        <v>0.36956521739130432</v>
      </c>
      <c r="AW29" s="85">
        <f t="shared" si="9"/>
        <v>9.420289855072464E-2</v>
      </c>
      <c r="AX29" s="85">
        <f t="shared" si="9"/>
        <v>8.6956521739130432E-2</v>
      </c>
      <c r="AY29" s="86">
        <f t="shared" si="9"/>
        <v>0.19565217391304349</v>
      </c>
      <c r="AZ29" s="62">
        <f>SUM(AZ6:AZ28)/(29*AZ4)</f>
        <v>0.34351145038167941</v>
      </c>
      <c r="BA29" s="62">
        <f>SUM(BA6:BA28)/(29*BA4)</f>
        <v>0.32005108556832695</v>
      </c>
      <c r="BB29" s="81">
        <f>AVERAGE(BB6:BB28)</f>
        <v>8.695652173913043</v>
      </c>
      <c r="BC29" s="63">
        <f>AVERAGE(BC6:BC28)</f>
        <v>119.91304347826087</v>
      </c>
      <c r="BD29" s="64">
        <f>AVERAGE(BD6:BD28)</f>
        <v>0.78985507246376818</v>
      </c>
      <c r="BE29" s="65"/>
      <c r="BF29" s="66">
        <f>AVERAGE(BF6:BF28)</f>
        <v>0.51806812964113236</v>
      </c>
      <c r="BG29" s="65"/>
      <c r="BH29" s="66">
        <f>AVERAGE(BH6:BH28)</f>
        <v>0.61325051759834359</v>
      </c>
      <c r="BI29" s="65"/>
      <c r="BJ29" s="67"/>
      <c r="BK29" s="68"/>
      <c r="BL29" s="2"/>
      <c r="BO29" s="1"/>
      <c r="BP29" s="1"/>
      <c r="BQ29" s="1"/>
    </row>
    <row r="30" spans="1:91" ht="35.4" customHeight="1" thickBot="1">
      <c r="D30" s="17" t="s">
        <v>42</v>
      </c>
      <c r="E30" s="87" t="s">
        <v>17</v>
      </c>
      <c r="F30" s="88" t="s">
        <v>17</v>
      </c>
      <c r="G30" s="88"/>
      <c r="H30" s="88"/>
      <c r="I30" s="88" t="s">
        <v>17</v>
      </c>
      <c r="J30" s="88"/>
      <c r="K30" s="88"/>
      <c r="L30" s="88"/>
      <c r="M30" s="88" t="s">
        <v>17</v>
      </c>
      <c r="N30" s="88"/>
      <c r="O30" s="88"/>
      <c r="P30" s="88" t="s">
        <v>17</v>
      </c>
      <c r="Q30" s="88"/>
      <c r="R30" s="88"/>
      <c r="S30" s="88" t="s">
        <v>17</v>
      </c>
      <c r="T30" s="88" t="s">
        <v>17</v>
      </c>
      <c r="U30" s="88" t="s">
        <v>17</v>
      </c>
      <c r="V30" s="88"/>
      <c r="W30" s="88" t="s">
        <v>17</v>
      </c>
      <c r="X30" s="88" t="s">
        <v>17</v>
      </c>
      <c r="Y30" s="88"/>
      <c r="Z30" s="88"/>
      <c r="AA30" s="88" t="s">
        <v>17</v>
      </c>
      <c r="AB30" s="94"/>
      <c r="AC30" s="87" t="s">
        <v>17</v>
      </c>
      <c r="AD30" s="88" t="s">
        <v>17</v>
      </c>
      <c r="AE30" s="88"/>
      <c r="AF30" s="88"/>
      <c r="AG30" s="88"/>
      <c r="AH30" s="88"/>
      <c r="AI30" s="88" t="s">
        <v>17</v>
      </c>
      <c r="AJ30" s="88"/>
      <c r="AK30" s="88"/>
      <c r="AL30" s="88" t="s">
        <v>17</v>
      </c>
      <c r="AM30" s="88"/>
      <c r="AN30" s="88" t="s">
        <v>17</v>
      </c>
      <c r="AO30" s="88"/>
      <c r="AP30" s="88"/>
      <c r="AQ30" s="88" t="s">
        <v>17</v>
      </c>
      <c r="AR30" s="88" t="s">
        <v>17</v>
      </c>
      <c r="AS30" s="88"/>
      <c r="AT30" s="88"/>
      <c r="AU30" s="88"/>
      <c r="AV30" s="88"/>
      <c r="AW30" s="88"/>
      <c r="AX30" s="88"/>
      <c r="AY30" s="89"/>
      <c r="AZ30" s="2"/>
      <c r="BA30" s="2"/>
      <c r="BB30" s="2"/>
      <c r="BC30" s="2"/>
      <c r="BD30" s="69"/>
      <c r="BE30" s="2"/>
      <c r="BF30" s="2"/>
      <c r="BG30" s="2"/>
      <c r="BL30" s="2"/>
      <c r="BO30" s="1"/>
      <c r="BP30" s="1"/>
      <c r="BQ30" s="1"/>
    </row>
    <row r="31" spans="1:91" ht="31.2" customHeight="1" thickBot="1">
      <c r="D31" s="17" t="s">
        <v>12</v>
      </c>
      <c r="E31" s="99">
        <v>6</v>
      </c>
      <c r="F31" s="100">
        <v>5</v>
      </c>
      <c r="G31" s="100">
        <v>4</v>
      </c>
      <c r="H31" s="100">
        <v>3</v>
      </c>
      <c r="I31" s="100">
        <v>7</v>
      </c>
      <c r="J31" s="100">
        <v>7</v>
      </c>
      <c r="K31" s="100">
        <v>3</v>
      </c>
      <c r="L31" s="100">
        <v>4</v>
      </c>
      <c r="M31" s="100">
        <v>8</v>
      </c>
      <c r="N31" s="100">
        <v>8</v>
      </c>
      <c r="O31" s="100">
        <v>6</v>
      </c>
      <c r="P31" s="100">
        <v>5</v>
      </c>
      <c r="Q31" s="100">
        <v>6</v>
      </c>
      <c r="R31" s="100">
        <v>6</v>
      </c>
      <c r="S31" s="100">
        <v>6</v>
      </c>
      <c r="T31" s="100">
        <v>6</v>
      </c>
      <c r="U31" s="100">
        <v>5</v>
      </c>
      <c r="V31" s="100">
        <v>7</v>
      </c>
      <c r="W31" s="100">
        <v>4</v>
      </c>
      <c r="X31" s="100">
        <v>4</v>
      </c>
      <c r="Y31" s="100">
        <v>4</v>
      </c>
      <c r="Z31" s="100">
        <v>7</v>
      </c>
      <c r="AA31" s="100">
        <v>5</v>
      </c>
      <c r="AB31" s="101">
        <v>5</v>
      </c>
      <c r="AC31" s="87">
        <v>8</v>
      </c>
      <c r="AD31" s="88">
        <v>6</v>
      </c>
      <c r="AE31" s="88">
        <v>4</v>
      </c>
      <c r="AF31" s="88">
        <v>2</v>
      </c>
      <c r="AG31" s="88">
        <v>3</v>
      </c>
      <c r="AH31" s="88">
        <v>4</v>
      </c>
      <c r="AI31" s="88">
        <v>4</v>
      </c>
      <c r="AJ31" s="88">
        <v>3</v>
      </c>
      <c r="AK31" s="88">
        <v>6</v>
      </c>
      <c r="AL31" s="88">
        <v>6</v>
      </c>
      <c r="AM31" s="88">
        <v>7</v>
      </c>
      <c r="AN31" s="88">
        <v>6</v>
      </c>
      <c r="AO31" s="88">
        <v>4</v>
      </c>
      <c r="AP31" s="88">
        <v>8</v>
      </c>
      <c r="AQ31" s="88">
        <v>4</v>
      </c>
      <c r="AR31" s="88">
        <v>10</v>
      </c>
      <c r="AS31" s="88">
        <v>10</v>
      </c>
      <c r="AT31" s="88">
        <v>4</v>
      </c>
      <c r="AU31" s="88">
        <v>12</v>
      </c>
      <c r="AV31" s="88">
        <v>6</v>
      </c>
      <c r="AW31" s="88">
        <v>6</v>
      </c>
      <c r="AX31" s="88">
        <v>6</v>
      </c>
      <c r="AY31" s="89">
        <v>6</v>
      </c>
      <c r="AZ31" s="2"/>
      <c r="BA31" s="2"/>
      <c r="BB31" s="2"/>
      <c r="BC31" s="2"/>
      <c r="BD31" s="69"/>
      <c r="BE31" s="2"/>
      <c r="BF31" s="2"/>
      <c r="BG31" s="2"/>
      <c r="BI31" s="70" t="s">
        <v>43</v>
      </c>
      <c r="BJ31" s="71">
        <f>AVERAGE(BJ6:BJ28)</f>
        <v>8.689350976685569</v>
      </c>
      <c r="BK31" s="72">
        <f>AVERAGE(BK6:BK28)</f>
        <v>10.774795211090108</v>
      </c>
      <c r="BL31" s="2"/>
      <c r="BO31" s="1"/>
      <c r="BP31" s="1"/>
      <c r="BQ31" s="1"/>
    </row>
    <row r="32" spans="1:91" customFormat="1" ht="31.8" customHeight="1" thickBot="1">
      <c r="A32" s="1"/>
      <c r="B32" s="1"/>
      <c r="C32" s="1"/>
      <c r="D32" s="61" t="s">
        <v>0</v>
      </c>
      <c r="E32" s="87">
        <v>1</v>
      </c>
      <c r="F32" s="88">
        <v>2</v>
      </c>
      <c r="G32" s="88">
        <v>3</v>
      </c>
      <c r="H32" s="88">
        <v>4</v>
      </c>
      <c r="I32" s="88">
        <v>5</v>
      </c>
      <c r="J32" s="88">
        <v>6</v>
      </c>
      <c r="K32" s="88">
        <v>7</v>
      </c>
      <c r="L32" s="88">
        <v>8</v>
      </c>
      <c r="M32" s="88">
        <v>9</v>
      </c>
      <c r="N32" s="88">
        <v>10</v>
      </c>
      <c r="O32" s="88">
        <v>11</v>
      </c>
      <c r="P32" s="88">
        <v>12</v>
      </c>
      <c r="Q32" s="88">
        <v>13</v>
      </c>
      <c r="R32" s="88">
        <v>14</v>
      </c>
      <c r="S32" s="88">
        <v>15</v>
      </c>
      <c r="T32" s="88">
        <v>16</v>
      </c>
      <c r="U32" s="88">
        <v>17</v>
      </c>
      <c r="V32" s="88">
        <v>18</v>
      </c>
      <c r="W32" s="88">
        <v>19</v>
      </c>
      <c r="X32" s="88">
        <v>20</v>
      </c>
      <c r="Y32" s="88">
        <v>21</v>
      </c>
      <c r="Z32" s="88">
        <v>22</v>
      </c>
      <c r="AA32" s="88">
        <v>23</v>
      </c>
      <c r="AB32" s="89">
        <v>24</v>
      </c>
      <c r="AC32" s="90">
        <v>26</v>
      </c>
      <c r="AD32" s="88">
        <v>27</v>
      </c>
      <c r="AE32" s="88">
        <v>29</v>
      </c>
      <c r="AF32" s="88">
        <v>30</v>
      </c>
      <c r="AG32" s="88">
        <v>31</v>
      </c>
      <c r="AH32" s="88">
        <v>32</v>
      </c>
      <c r="AI32" s="88">
        <v>33</v>
      </c>
      <c r="AJ32" s="88">
        <v>34</v>
      </c>
      <c r="AK32" s="88">
        <v>35</v>
      </c>
      <c r="AL32" s="88">
        <v>36</v>
      </c>
      <c r="AM32" s="88">
        <v>37</v>
      </c>
      <c r="AN32" s="88">
        <v>38</v>
      </c>
      <c r="AO32" s="88">
        <v>39</v>
      </c>
      <c r="AP32" s="88">
        <v>40</v>
      </c>
      <c r="AQ32" s="88">
        <v>41</v>
      </c>
      <c r="AR32" s="88">
        <v>42</v>
      </c>
      <c r="AS32" s="88">
        <v>43</v>
      </c>
      <c r="AT32" s="88">
        <v>44</v>
      </c>
      <c r="AU32" s="88">
        <v>45</v>
      </c>
      <c r="AV32" s="88">
        <v>46</v>
      </c>
      <c r="AW32" s="88">
        <v>47</v>
      </c>
      <c r="AX32" s="88">
        <v>48</v>
      </c>
      <c r="AY32" s="89">
        <v>49</v>
      </c>
      <c r="AZ32" s="2"/>
      <c r="BA32" s="2"/>
      <c r="BB32" s="2"/>
      <c r="BC32" s="2"/>
      <c r="BD32" s="69"/>
      <c r="BE32" s="2"/>
      <c r="BF32" s="2"/>
      <c r="BG32" s="2"/>
      <c r="BH32" s="1"/>
      <c r="BI32" s="73" t="s">
        <v>44</v>
      </c>
      <c r="BJ32" s="74">
        <f>_xlfn.STDEV.S(BJ6:BJ28)</f>
        <v>2.1457233598554204</v>
      </c>
      <c r="BK32" s="75">
        <f>_xlfn.STDEV.S(BK6:BK28)</f>
        <v>2.6606969662207116</v>
      </c>
      <c r="BL32" s="2"/>
      <c r="BM32" s="1"/>
      <c r="BN32" s="1"/>
      <c r="BO32" s="3"/>
      <c r="BP32" s="4"/>
      <c r="BQ32" s="4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</row>
    <row r="33" spans="1:91" customFormat="1" ht="31.2" customHeight="1" thickBot="1">
      <c r="A33" s="1"/>
      <c r="B33" s="1"/>
      <c r="C33" s="1"/>
      <c r="D33" s="1"/>
      <c r="E33" s="108" t="s">
        <v>48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8" t="s">
        <v>49</v>
      </c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10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3"/>
      <c r="BP33" s="4"/>
      <c r="BQ33" s="4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</row>
    <row r="37" spans="1:91">
      <c r="BN37" s="3"/>
      <c r="BO37" s="4"/>
      <c r="BQ37" s="1"/>
    </row>
    <row r="38" spans="1:91" ht="16.8">
      <c r="B38" s="76" t="s">
        <v>45</v>
      </c>
      <c r="C38" s="76" t="s">
        <v>46</v>
      </c>
      <c r="BL38" s="3"/>
      <c r="BM38" s="4"/>
      <c r="BN38" s="4"/>
      <c r="BO38" s="1"/>
      <c r="BP38" s="1"/>
      <c r="BQ38" s="1"/>
    </row>
    <row r="39" spans="1:91" ht="16.2">
      <c r="B39" s="77">
        <v>0</v>
      </c>
      <c r="C39" s="77">
        <f t="shared" ref="C39:C59" si="10">COUNTIFS(BK$6:BK$28,"&gt;="&amp;B39,BK$6:BK$28,"&lt;"&amp;B40)</f>
        <v>0</v>
      </c>
      <c r="BL39" s="3"/>
      <c r="BM39" s="4"/>
      <c r="BN39" s="4"/>
      <c r="BO39" s="1"/>
      <c r="BP39" s="1"/>
      <c r="BQ39" s="1"/>
    </row>
    <row r="40" spans="1:91" ht="16.2">
      <c r="B40" s="77">
        <v>1</v>
      </c>
      <c r="C40" s="77">
        <f t="shared" si="10"/>
        <v>0</v>
      </c>
      <c r="BL40" s="3"/>
      <c r="BM40" s="4"/>
      <c r="BN40" s="4"/>
      <c r="BO40" s="1"/>
      <c r="BP40" s="1"/>
      <c r="BQ40" s="1"/>
    </row>
    <row r="41" spans="1:91" ht="16.2">
      <c r="B41" s="77">
        <v>2</v>
      </c>
      <c r="C41" s="77">
        <f t="shared" si="10"/>
        <v>0</v>
      </c>
      <c r="BL41" s="3"/>
      <c r="BM41" s="4"/>
      <c r="BN41" s="4"/>
      <c r="BO41" s="1"/>
      <c r="BP41" s="1"/>
      <c r="BQ41" s="1"/>
    </row>
    <row r="42" spans="1:91" ht="16.2">
      <c r="B42" s="77">
        <v>3</v>
      </c>
      <c r="C42" s="77">
        <f t="shared" si="10"/>
        <v>0</v>
      </c>
      <c r="BL42" s="3"/>
      <c r="BM42" s="4"/>
      <c r="BN42" s="4"/>
      <c r="BO42" s="1"/>
      <c r="BP42" s="1"/>
      <c r="BQ42" s="1"/>
    </row>
    <row r="43" spans="1:91" ht="16.2">
      <c r="B43" s="77">
        <v>4</v>
      </c>
      <c r="C43" s="77">
        <f t="shared" si="10"/>
        <v>0</v>
      </c>
      <c r="BL43" s="3"/>
      <c r="BM43" s="4"/>
      <c r="BN43" s="4"/>
      <c r="BO43" s="1"/>
      <c r="BP43" s="1"/>
      <c r="BQ43" s="1"/>
    </row>
    <row r="44" spans="1:91" ht="16.2">
      <c r="B44" s="77">
        <v>5</v>
      </c>
      <c r="C44" s="77">
        <f t="shared" si="10"/>
        <v>0</v>
      </c>
      <c r="BL44" s="3"/>
      <c r="BM44" s="4"/>
      <c r="BN44" s="4"/>
      <c r="BO44" s="1"/>
      <c r="BP44" s="1"/>
      <c r="BQ44" s="1"/>
    </row>
    <row r="45" spans="1:91" ht="16.2">
      <c r="B45" s="77">
        <v>6</v>
      </c>
      <c r="C45" s="77">
        <f t="shared" si="10"/>
        <v>2</v>
      </c>
      <c r="BL45" s="3"/>
      <c r="BM45" s="4"/>
      <c r="BN45" s="4"/>
      <c r="BO45" s="1"/>
      <c r="BP45" s="1"/>
      <c r="BQ45" s="1"/>
    </row>
    <row r="46" spans="1:91" ht="16.2">
      <c r="B46" s="77">
        <v>7</v>
      </c>
      <c r="C46" s="77">
        <f t="shared" si="10"/>
        <v>3</v>
      </c>
      <c r="BL46" s="3"/>
      <c r="BM46" s="4"/>
      <c r="BN46" s="4"/>
      <c r="BO46" s="1"/>
      <c r="BP46" s="1"/>
      <c r="BQ46" s="1"/>
    </row>
    <row r="47" spans="1:91" ht="16.2">
      <c r="B47" s="77">
        <v>8</v>
      </c>
      <c r="C47" s="77">
        <f t="shared" si="10"/>
        <v>1</v>
      </c>
      <c r="BL47" s="3"/>
      <c r="BM47" s="4"/>
      <c r="BN47" s="4"/>
      <c r="BO47" s="1"/>
      <c r="BP47" s="1"/>
      <c r="BQ47" s="1"/>
    </row>
    <row r="48" spans="1:91" ht="16.2">
      <c r="B48" s="77">
        <v>9</v>
      </c>
      <c r="C48" s="77">
        <f t="shared" si="10"/>
        <v>3</v>
      </c>
      <c r="BL48" s="3"/>
      <c r="BM48" s="4"/>
      <c r="BN48" s="4"/>
      <c r="BO48" s="1"/>
      <c r="BP48" s="1"/>
      <c r="BQ48" s="1"/>
    </row>
    <row r="49" spans="2:69" ht="16.2">
      <c r="B49" s="77">
        <v>10</v>
      </c>
      <c r="C49" s="77">
        <f t="shared" si="10"/>
        <v>4</v>
      </c>
      <c r="BL49" s="3"/>
      <c r="BM49" s="4"/>
      <c r="BN49" s="4"/>
      <c r="BO49" s="1"/>
      <c r="BP49" s="1"/>
      <c r="BQ49" s="1"/>
    </row>
    <row r="50" spans="2:69" ht="16.2">
      <c r="B50" s="77">
        <v>11</v>
      </c>
      <c r="C50" s="77">
        <f t="shared" si="10"/>
        <v>1</v>
      </c>
      <c r="BL50" s="3"/>
      <c r="BM50" s="4"/>
      <c r="BN50" s="4"/>
      <c r="BO50" s="1"/>
      <c r="BP50" s="1"/>
      <c r="BQ50" s="1"/>
    </row>
    <row r="51" spans="2:69" ht="16.2">
      <c r="B51" s="77">
        <v>12</v>
      </c>
      <c r="C51" s="77">
        <f t="shared" si="10"/>
        <v>4</v>
      </c>
      <c r="BL51" s="3"/>
      <c r="BM51" s="4"/>
      <c r="BN51" s="4"/>
      <c r="BO51" s="1"/>
      <c r="BP51" s="1"/>
      <c r="BQ51" s="1"/>
    </row>
    <row r="52" spans="2:69" ht="16.2">
      <c r="B52" s="77">
        <v>13</v>
      </c>
      <c r="C52" s="77">
        <f t="shared" si="10"/>
        <v>2</v>
      </c>
      <c r="BL52" s="3"/>
      <c r="BM52" s="4"/>
      <c r="BN52" s="4"/>
      <c r="BO52" s="1"/>
      <c r="BP52" s="1"/>
      <c r="BQ52" s="1"/>
    </row>
    <row r="53" spans="2:69" ht="16.2">
      <c r="B53" s="77">
        <v>14</v>
      </c>
      <c r="C53" s="77">
        <f t="shared" si="10"/>
        <v>2</v>
      </c>
      <c r="BL53" s="3"/>
      <c r="BM53" s="4"/>
      <c r="BN53" s="4"/>
      <c r="BO53" s="1"/>
      <c r="BP53" s="1"/>
      <c r="BQ53" s="1"/>
    </row>
    <row r="54" spans="2:69" ht="16.2">
      <c r="B54" s="77">
        <v>15</v>
      </c>
      <c r="C54" s="77">
        <f t="shared" si="10"/>
        <v>1</v>
      </c>
      <c r="BL54" s="3"/>
      <c r="BM54" s="4"/>
      <c r="BN54" s="4"/>
      <c r="BO54" s="1"/>
      <c r="BP54" s="1"/>
      <c r="BQ54" s="1"/>
    </row>
    <row r="55" spans="2:69" ht="16.2">
      <c r="B55" s="77">
        <v>16</v>
      </c>
      <c r="C55" s="77">
        <f t="shared" si="10"/>
        <v>0</v>
      </c>
      <c r="BL55" s="3"/>
      <c r="BM55" s="4"/>
      <c r="BN55" s="4"/>
      <c r="BO55" s="1"/>
      <c r="BP55" s="1"/>
      <c r="BQ55" s="1"/>
    </row>
    <row r="56" spans="2:69" ht="16.2">
      <c r="B56" s="77">
        <v>17</v>
      </c>
      <c r="C56" s="77">
        <f t="shared" si="10"/>
        <v>0</v>
      </c>
      <c r="BL56" s="3"/>
      <c r="BM56" s="4"/>
      <c r="BN56" s="4"/>
      <c r="BO56" s="1"/>
      <c r="BP56" s="1"/>
      <c r="BQ56" s="1"/>
    </row>
    <row r="57" spans="2:69" ht="16.2">
      <c r="B57" s="77">
        <v>18</v>
      </c>
      <c r="C57" s="77">
        <f t="shared" si="10"/>
        <v>0</v>
      </c>
      <c r="BL57" s="3"/>
      <c r="BM57" s="4"/>
      <c r="BN57" s="4"/>
      <c r="BO57" s="1"/>
      <c r="BP57" s="1"/>
      <c r="BQ57" s="1"/>
    </row>
    <row r="58" spans="2:69" ht="16.2">
      <c r="B58" s="77">
        <v>19</v>
      </c>
      <c r="C58" s="77">
        <f t="shared" si="10"/>
        <v>0</v>
      </c>
      <c r="BL58" s="3"/>
      <c r="BM58" s="4"/>
      <c r="BN58" s="4"/>
      <c r="BO58" s="1"/>
      <c r="BP58" s="1"/>
      <c r="BQ58" s="1"/>
    </row>
    <row r="59" spans="2:69" ht="16.2">
      <c r="B59" s="77">
        <v>20</v>
      </c>
      <c r="C59" s="77">
        <f t="shared" si="10"/>
        <v>0</v>
      </c>
      <c r="BL59" s="3"/>
      <c r="BM59" s="4"/>
      <c r="BN59" s="4"/>
      <c r="BO59" s="1"/>
      <c r="BP59" s="1"/>
      <c r="BQ59" s="1"/>
    </row>
    <row r="60" spans="2:69">
      <c r="BL60" s="3"/>
      <c r="BM60" s="4"/>
      <c r="BN60" s="4"/>
      <c r="BO60" s="1"/>
      <c r="BP60" s="1"/>
      <c r="BQ60" s="1"/>
    </row>
    <row r="61" spans="2:69">
      <c r="B61" s="1" t="s">
        <v>47</v>
      </c>
      <c r="C61" s="2">
        <f>SUM(C39:C59)</f>
        <v>23</v>
      </c>
      <c r="BL61" s="3"/>
      <c r="BM61" s="4"/>
      <c r="BN61" s="4"/>
      <c r="BO61" s="1"/>
      <c r="BP61" s="1"/>
      <c r="BQ61" s="1"/>
    </row>
    <row r="62" spans="2:69">
      <c r="BL62" s="3"/>
      <c r="BM62" s="4"/>
      <c r="BN62" s="4"/>
      <c r="BO62" s="1"/>
      <c r="BP62" s="1"/>
      <c r="BQ62" s="1"/>
    </row>
    <row r="63" spans="2:69">
      <c r="BN63" s="3"/>
      <c r="BO63" s="4"/>
      <c r="BQ63" s="1"/>
    </row>
  </sheetData>
  <mergeCells count="4">
    <mergeCell ref="E2:AB2"/>
    <mergeCell ref="AC2:AY2"/>
    <mergeCell ref="E33:AB33"/>
    <mergeCell ref="AC33:AY33"/>
  </mergeCells>
  <phoneticPr fontId="21" type="noConversion"/>
  <conditionalFormatting sqref="B6:BM28">
    <cfRule type="expression" dxfId="0" priority="1" stopIfTrue="1">
      <formula>NOT(MOD(ROW(),2))</formula>
    </cfRule>
  </conditionalFormatting>
  <printOptions horizontalCentered="1" verticalCentered="1"/>
  <pageMargins left="0" right="0" top="0.39370078740157505" bottom="0.39370078740157505" header="0" footer="0"/>
  <pageSetup paperSize="9" scale="34" fitToWidth="0" fitToHeight="0" orientation="landscape" r:id="rId1"/>
  <headerFooter>
    <oddHeader>&amp;C&amp;A</oddHeader>
    <oddFooter>&amp;CPage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Cc blanc CC INP_2024-2025_PC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33623</dc:creator>
  <dc:description/>
  <cp:lastModifiedBy>Jean  Fournaise</cp:lastModifiedBy>
  <cp:revision>3</cp:revision>
  <cp:lastPrinted>2025-02-04T07:00:18Z</cp:lastPrinted>
  <dcterms:created xsi:type="dcterms:W3CDTF">2024-02-25T19:05:44Z</dcterms:created>
  <dcterms:modified xsi:type="dcterms:W3CDTF">2025-03-03T13:13:30Z</dcterms:modified>
</cp:coreProperties>
</file>