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623\Nextcloud\Année 2024-2025\Année 24-25\PC 24-25\DS\Concours blanc\"/>
    </mc:Choice>
  </mc:AlternateContent>
  <xr:revisionPtr revIDLastSave="0" documentId="13_ncr:1_{7AA12658-A36F-406A-86A3-59AA5ED7D164}" xr6:coauthVersionLast="47" xr6:coauthVersionMax="47" xr10:uidLastSave="{00000000-0000-0000-0000-000000000000}"/>
  <bookViews>
    <workbookView xWindow="-108" yWindow="-108" windowWidth="23256" windowHeight="12456" xr2:uid="{1E902A35-376E-4557-A187-C16ED8B00030}"/>
  </bookViews>
  <sheets>
    <sheet name="Cc blanc CC INP_2024-2025_PC" sheetId="1" r:id="rId1"/>
  </sheets>
  <calcPr calcId="191029"/>
</workbook>
</file>

<file path=xl/calcChain.xml><?xml version="1.0" encoding="utf-8"?>
<calcChain xmlns="http://schemas.openxmlformats.org/spreadsheetml/2006/main">
  <c r="G12" i="1" l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F12" i="1"/>
  <c r="E12" i="1"/>
  <c r="BG21" i="1" l="1"/>
  <c r="AZ7" i="1"/>
  <c r="AZ8" i="1"/>
  <c r="AZ9" i="1"/>
  <c r="AZ10" i="1"/>
  <c r="AZ11" i="1"/>
  <c r="AY7" i="1"/>
  <c r="AY8" i="1"/>
  <c r="AY9" i="1"/>
  <c r="AY10" i="1"/>
  <c r="AY11" i="1"/>
  <c r="AX7" i="1"/>
  <c r="AX8" i="1"/>
  <c r="AX9" i="1"/>
  <c r="AX10" i="1"/>
  <c r="AX11" i="1"/>
  <c r="AZ6" i="1"/>
  <c r="AY6" i="1"/>
  <c r="AX6" i="1"/>
  <c r="BC7" i="1"/>
  <c r="BC8" i="1"/>
  <c r="BC9" i="1"/>
  <c r="BC10" i="1"/>
  <c r="BC11" i="1"/>
  <c r="BC6" i="1"/>
  <c r="AZ4" i="1"/>
  <c r="BB4" i="1" s="1"/>
  <c r="AY4" i="1"/>
  <c r="AX4" i="1"/>
  <c r="AZ12" i="1" l="1"/>
  <c r="AY12" i="1"/>
  <c r="AX12" i="1"/>
  <c r="BB6" i="1"/>
  <c r="BB7" i="1" l="1"/>
  <c r="BB8" i="1"/>
  <c r="BB9" i="1"/>
  <c r="BB10" i="1"/>
  <c r="BB11" i="1"/>
  <c r="BA12" i="1" l="1"/>
  <c r="BE11" i="1"/>
  <c r="BE10" i="1"/>
  <c r="BE9" i="1"/>
  <c r="BE8" i="1"/>
  <c r="BE7" i="1"/>
  <c r="BE6" i="1"/>
  <c r="BG4" i="1"/>
  <c r="BF10" i="1" l="1"/>
  <c r="BF9" i="1"/>
  <c r="BF7" i="1"/>
  <c r="BF6" i="1"/>
  <c r="BD10" i="1"/>
  <c r="BG7" i="1"/>
  <c r="BG10" i="1"/>
  <c r="BD8" i="1"/>
  <c r="BD11" i="1"/>
  <c r="BC12" i="1"/>
  <c r="BD6" i="1"/>
  <c r="BD7" i="1"/>
  <c r="BG6" i="1"/>
  <c r="BD9" i="1"/>
  <c r="BF8" i="1"/>
  <c r="BG8" i="1"/>
  <c r="BG9" i="1"/>
  <c r="BE12" i="1"/>
  <c r="BF11" i="1"/>
  <c r="BG11" i="1"/>
  <c r="BI11" i="1" l="1"/>
  <c r="BJ11" i="1" s="1"/>
  <c r="BH10" i="1"/>
  <c r="BB12" i="1"/>
  <c r="BI7" i="1"/>
  <c r="BJ7" i="1" s="1"/>
  <c r="BG12" i="1"/>
  <c r="BH6" i="1"/>
  <c r="BH11" i="1"/>
  <c r="BH9" i="1"/>
  <c r="BI8" i="1"/>
  <c r="BJ8" i="1" s="1"/>
  <c r="BH7" i="1"/>
  <c r="BI10" i="1"/>
  <c r="BJ10" i="1" s="1"/>
  <c r="BH8" i="1"/>
  <c r="BI9" i="1"/>
  <c r="BJ9" i="1" s="1"/>
  <c r="BI6" i="1"/>
  <c r="BJ6" i="1" s="1"/>
  <c r="C22" i="1" l="1"/>
  <c r="C39" i="1"/>
  <c r="C23" i="1"/>
  <c r="C24" i="1"/>
  <c r="C32" i="1"/>
  <c r="C40" i="1"/>
  <c r="C25" i="1"/>
  <c r="C33" i="1"/>
  <c r="C41" i="1"/>
  <c r="C34" i="1"/>
  <c r="C42" i="1"/>
  <c r="C35" i="1"/>
  <c r="C26" i="1"/>
  <c r="C27" i="1"/>
  <c r="C28" i="1"/>
  <c r="C36" i="1"/>
  <c r="C29" i="1"/>
  <c r="C37" i="1"/>
  <c r="C30" i="1"/>
  <c r="C38" i="1"/>
  <c r="C31" i="1"/>
  <c r="BJ14" i="1"/>
  <c r="BJ15" i="1"/>
  <c r="BK6" i="1"/>
  <c r="BI15" i="1"/>
  <c r="BI14" i="1"/>
  <c r="BK10" i="1"/>
  <c r="BK9" i="1"/>
  <c r="BK7" i="1"/>
  <c r="BK8" i="1"/>
  <c r="BK11" i="1"/>
  <c r="C44" i="1" l="1"/>
</calcChain>
</file>

<file path=xl/sharedStrings.xml><?xml version="1.0" encoding="utf-8"?>
<sst xmlns="http://schemas.openxmlformats.org/spreadsheetml/2006/main" count="98" uniqueCount="38">
  <si>
    <t>Question</t>
  </si>
  <si>
    <t>Présentation</t>
  </si>
  <si>
    <t>Total points</t>
  </si>
  <si>
    <t>% questions abordées</t>
  </si>
  <si>
    <t>rang Q abordées</t>
  </si>
  <si>
    <t>% justesse</t>
  </si>
  <si>
    <t>rang justesse</t>
  </si>
  <si>
    <t>% points Q à savoir faire</t>
  </si>
  <si>
    <t>rang sur Q à savoir faire</t>
  </si>
  <si>
    <t>note brute</t>
  </si>
  <si>
    <t>note finale</t>
  </si>
  <si>
    <t>rang</t>
  </si>
  <si>
    <t>Barème</t>
  </si>
  <si>
    <t xml:space="preserve">Note finale </t>
  </si>
  <si>
    <t>Classement</t>
  </si>
  <si>
    <t>Questions à savoir faire</t>
  </si>
  <si>
    <t>X</t>
  </si>
  <si>
    <t>CHARTIER</t>
  </si>
  <si>
    <t>GUITTON</t>
  </si>
  <si>
    <t>LUNVEN</t>
  </si>
  <si>
    <t>MANACH</t>
  </si>
  <si>
    <t>MANCEL</t>
  </si>
  <si>
    <t>MERAHI</t>
  </si>
  <si>
    <t>Réussite classe (%)</t>
  </si>
  <si>
    <t>Questions accessibles</t>
  </si>
  <si>
    <t>Moyenne</t>
  </si>
  <si>
    <t>Ecart-type</t>
  </si>
  <si>
    <t>Notes</t>
  </si>
  <si>
    <t>Effectifs</t>
  </si>
  <si>
    <t>Total présents</t>
  </si>
  <si>
    <t>Partie I</t>
  </si>
  <si>
    <t>Partie II et III</t>
  </si>
  <si>
    <t>Partie IV</t>
  </si>
  <si>
    <t>Total I</t>
  </si>
  <si>
    <t>Total II et III</t>
  </si>
  <si>
    <t>Total IV</t>
  </si>
  <si>
    <t xml:space="preserve">0/1/2 </t>
  </si>
  <si>
    <t>45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</si>
</sst>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 &quot;%"/>
    <numFmt numFmtId="166" formatCode="0.#"/>
  </numFmts>
  <fonts count="22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sz val="11"/>
      <color rgb="FF000000"/>
      <name val="Calibri"/>
      <family val="2"/>
    </font>
    <font>
      <sz val="11"/>
      <color rgb="FF000000"/>
      <name val="Comic Sans MS"/>
      <family val="4"/>
    </font>
    <font>
      <b/>
      <sz val="11"/>
      <color rgb="FF000000"/>
      <name val="Comic Sans MS"/>
      <family val="4"/>
    </font>
    <font>
      <b/>
      <sz val="12"/>
      <color rgb="FF000000"/>
      <name val="Comic Sans MS"/>
      <family val="4"/>
    </font>
    <font>
      <sz val="10"/>
      <color rgb="FF000000"/>
      <name val="Comic Sans MS"/>
      <family val="4"/>
    </font>
    <font>
      <b/>
      <sz val="10"/>
      <color rgb="FF000000"/>
      <name val="Comic Sans MS"/>
      <family val="4"/>
    </font>
    <font>
      <sz val="8"/>
      <name val="Liberation Sans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B4C6E7"/>
        <bgColor rgb="FFB4C6E7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B05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</fills>
  <borders count="7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20">
    <xf numFmtId="0" fontId="0" fillId="0" borderId="0"/>
    <xf numFmtId="0" fontId="13" fillId="9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6" borderId="0" applyNumberFormat="0" applyFont="0" applyBorder="0" applyAlignment="0" applyProtection="0"/>
    <xf numFmtId="0" fontId="5" fillId="7" borderId="0" applyNumberFormat="0" applyBorder="0" applyProtection="0"/>
    <xf numFmtId="0" fontId="6" fillId="0" borderId="0" applyNumberFormat="0" applyBorder="0" applyProtection="0"/>
    <xf numFmtId="0" fontId="7" fillId="8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4" fillId="0" borderId="0" applyNumberFormat="0" applyBorder="0" applyProtection="0"/>
  </cellStyleXfs>
  <cellXfs count="104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165" fontId="16" fillId="0" borderId="0" xfId="0" applyNumberFormat="1" applyFont="1"/>
    <xf numFmtId="166" fontId="16" fillId="0" borderId="0" xfId="0" applyNumberFormat="1" applyFont="1"/>
    <xf numFmtId="0" fontId="17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165" fontId="16" fillId="10" borderId="5" xfId="0" applyNumberFormat="1" applyFont="1" applyFill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166" fontId="16" fillId="0" borderId="4" xfId="0" applyNumberFormat="1" applyFont="1" applyBorder="1" applyAlignment="1">
      <alignment horizontal="center" vertical="center" wrapText="1"/>
    </xf>
    <xf numFmtId="166" fontId="16" fillId="10" borderId="12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166" fontId="16" fillId="0" borderId="14" xfId="0" applyNumberFormat="1" applyFont="1" applyBorder="1" applyAlignment="1">
      <alignment horizontal="center" vertical="center" wrapText="1"/>
    </xf>
    <xf numFmtId="166" fontId="16" fillId="10" borderId="17" xfId="0" applyNumberFormat="1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1" fontId="19" fillId="0" borderId="25" xfId="0" applyNumberFormat="1" applyFont="1" applyBorder="1" applyAlignment="1">
      <alignment horizontal="center"/>
    </xf>
    <xf numFmtId="9" fontId="17" fillId="10" borderId="26" xfId="0" applyNumberFormat="1" applyFont="1" applyFill="1" applyBorder="1" applyAlignment="1">
      <alignment horizontal="center"/>
    </xf>
    <xf numFmtId="165" fontId="17" fillId="10" borderId="26" xfId="0" applyNumberFormat="1" applyFont="1" applyFill="1" applyBorder="1" applyAlignment="1">
      <alignment horizontal="center"/>
    </xf>
    <xf numFmtId="164" fontId="16" fillId="0" borderId="27" xfId="0" applyNumberFormat="1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9" fontId="20" fillId="11" borderId="9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9" fontId="17" fillId="10" borderId="30" xfId="0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9" fontId="16" fillId="0" borderId="0" xfId="0" applyNumberFormat="1" applyFont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4" fontId="17" fillId="0" borderId="31" xfId="0" applyNumberFormat="1" applyFont="1" applyBorder="1" applyAlignment="1">
      <alignment horizontal="center"/>
    </xf>
    <xf numFmtId="164" fontId="17" fillId="0" borderId="19" xfId="0" applyNumberFormat="1" applyFont="1" applyBorder="1" applyAlignment="1">
      <alignment horizontal="center"/>
    </xf>
    <xf numFmtId="165" fontId="17" fillId="0" borderId="28" xfId="0" applyNumberFormat="1" applyFont="1" applyBorder="1" applyAlignment="1">
      <alignment horizontal="center"/>
    </xf>
    <xf numFmtId="166" fontId="17" fillId="0" borderId="32" xfId="0" applyNumberFormat="1" applyFont="1" applyBorder="1" applyAlignment="1">
      <alignment horizontal="center"/>
    </xf>
    <xf numFmtId="166" fontId="17" fillId="0" borderId="29" xfId="0" applyNumberFormat="1" applyFont="1" applyBorder="1" applyAlignment="1">
      <alignment horizontal="center"/>
    </xf>
    <xf numFmtId="0" fontId="20" fillId="12" borderId="24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1" fontId="20" fillId="11" borderId="9" xfId="0" applyNumberFormat="1" applyFont="1" applyFill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20" fillId="13" borderId="42" xfId="0" applyNumberFormat="1" applyFont="1" applyFill="1" applyBorder="1" applyAlignment="1">
      <alignment horizontal="center"/>
    </xf>
    <xf numFmtId="9" fontId="20" fillId="13" borderId="43" xfId="0" applyNumberFormat="1" applyFont="1" applyFill="1" applyBorder="1" applyAlignment="1">
      <alignment horizontal="center"/>
    </xf>
    <xf numFmtId="9" fontId="20" fillId="14" borderId="43" xfId="0" applyNumberFormat="1" applyFont="1" applyFill="1" applyBorder="1" applyAlignment="1">
      <alignment horizontal="center"/>
    </xf>
    <xf numFmtId="9" fontId="20" fillId="15" borderId="43" xfId="0" applyNumberFormat="1" applyFont="1" applyFill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9" fontId="20" fillId="16" borderId="43" xfId="0" applyNumberFormat="1" applyFont="1" applyFill="1" applyBorder="1" applyAlignment="1">
      <alignment horizontal="center"/>
    </xf>
    <xf numFmtId="9" fontId="20" fillId="16" borderId="44" xfId="0" applyNumberFormat="1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9" fontId="17" fillId="10" borderId="57" xfId="0" applyNumberFormat="1" applyFont="1" applyFill="1" applyBorder="1" applyAlignment="1">
      <alignment horizontal="center"/>
    </xf>
    <xf numFmtId="1" fontId="19" fillId="0" borderId="58" xfId="0" applyNumberFormat="1" applyFont="1" applyBorder="1" applyAlignment="1">
      <alignment horizontal="center"/>
    </xf>
    <xf numFmtId="165" fontId="17" fillId="10" borderId="57" xfId="0" applyNumberFormat="1" applyFont="1" applyFill="1" applyBorder="1" applyAlignment="1">
      <alignment horizontal="center"/>
    </xf>
    <xf numFmtId="164" fontId="16" fillId="0" borderId="59" xfId="0" applyNumberFormat="1" applyFont="1" applyBorder="1" applyAlignment="1">
      <alignment horizontal="center"/>
    </xf>
    <xf numFmtId="164" fontId="18" fillId="10" borderId="57" xfId="0" applyNumberFormat="1" applyFont="1" applyFill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1" fontId="19" fillId="0" borderId="63" xfId="0" applyNumberFormat="1" applyFont="1" applyBorder="1" applyAlignment="1">
      <alignment horizontal="center"/>
    </xf>
    <xf numFmtId="9" fontId="17" fillId="10" borderId="64" xfId="0" applyNumberFormat="1" applyFont="1" applyFill="1" applyBorder="1" applyAlignment="1">
      <alignment horizontal="center"/>
    </xf>
    <xf numFmtId="165" fontId="17" fillId="10" borderId="64" xfId="0" applyNumberFormat="1" applyFont="1" applyFill="1" applyBorder="1" applyAlignment="1">
      <alignment horizontal="center"/>
    </xf>
    <xf numFmtId="164" fontId="16" fillId="0" borderId="65" xfId="0" applyNumberFormat="1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6" fillId="0" borderId="67" xfId="0" applyFont="1" applyBorder="1" applyAlignment="1">
      <alignment horizontal="center" vertical="center"/>
    </xf>
    <xf numFmtId="9" fontId="20" fillId="14" borderId="42" xfId="0" applyNumberFormat="1" applyFont="1" applyFill="1" applyBorder="1" applyAlignment="1">
      <alignment horizontal="center"/>
    </xf>
    <xf numFmtId="9" fontId="20" fillId="15" borderId="42" xfId="0" applyNumberFormat="1" applyFont="1" applyFill="1" applyBorder="1" applyAlignment="1">
      <alignment horizontal="center"/>
    </xf>
    <xf numFmtId="1" fontId="17" fillId="0" borderId="68" xfId="0" applyNumberFormat="1" applyFont="1" applyBorder="1" applyAlignment="1">
      <alignment horizontal="center"/>
    </xf>
    <xf numFmtId="9" fontId="17" fillId="10" borderId="69" xfId="0" applyNumberFormat="1" applyFont="1" applyFill="1" applyBorder="1" applyAlignment="1">
      <alignment horizontal="center"/>
    </xf>
    <xf numFmtId="9" fontId="17" fillId="10" borderId="52" xfId="0" applyNumberFormat="1" applyFont="1" applyFill="1" applyBorder="1" applyAlignment="1">
      <alignment horizontal="center"/>
    </xf>
    <xf numFmtId="164" fontId="18" fillId="10" borderId="52" xfId="0" applyNumberFormat="1" applyFont="1" applyFill="1" applyBorder="1" applyAlignment="1">
      <alignment horizontal="center"/>
    </xf>
  </cellXfs>
  <cellStyles count="20">
    <cellStyle name="Accent" xfId="2" xr:uid="{16CCC0ED-ADA3-4CCB-B71E-F0C156C7C0DC}"/>
    <cellStyle name="Accent 1" xfId="3" xr:uid="{3C99A24A-84CB-4198-9D6C-EDDAE93C75ED}"/>
    <cellStyle name="Accent 2" xfId="4" xr:uid="{C1006579-0CF8-43A7-9936-371E804CEBC3}"/>
    <cellStyle name="Accent 3" xfId="5" xr:uid="{504C3474-AE16-47CB-878C-0BF19B79C5B0}"/>
    <cellStyle name="Bad" xfId="6" xr:uid="{DBF59694-1EC7-4127-ADD5-1C9A41DA6975}"/>
    <cellStyle name="cf1" xfId="7" xr:uid="{EE7FA008-A852-40AB-A60E-0708C845F8AD}"/>
    <cellStyle name="Error" xfId="8" xr:uid="{32B94A10-1020-43DE-93AE-CE4A315308ED}"/>
    <cellStyle name="Footnote" xfId="9" xr:uid="{A25EA32A-25B1-476F-A2A0-3F7E4110F128}"/>
    <cellStyle name="Good" xfId="10" xr:uid="{643950C3-465F-4D75-9A9B-41CA84E4B382}"/>
    <cellStyle name="Heading" xfId="11" xr:uid="{6289F54F-646B-495F-A0A9-00B857FA052F}"/>
    <cellStyle name="Heading 1" xfId="12" xr:uid="{0366F477-69D2-4959-A662-60A498EEC818}"/>
    <cellStyle name="Heading 2" xfId="13" xr:uid="{B1126FD9-EC13-4117-8E17-8307399EB3BC}"/>
    <cellStyle name="Hyperlink" xfId="14" xr:uid="{C0AD9328-D10C-445B-9983-E4E831DAB7F3}"/>
    <cellStyle name="Neutral" xfId="15" xr:uid="{78C54F1D-38FF-4635-B3FC-A159AF16398A}"/>
    <cellStyle name="Normal" xfId="0" builtinId="0" customBuiltin="1"/>
    <cellStyle name="Note" xfId="1" builtinId="10" customBuiltin="1"/>
    <cellStyle name="Result" xfId="16" xr:uid="{E269C5EC-E99C-4635-AAF7-C4FD2242C74A}"/>
    <cellStyle name="Status" xfId="17" xr:uid="{BC6050AF-844B-4A5D-B2F6-31C5198C50C2}"/>
    <cellStyle name="Text" xfId="18" xr:uid="{BB8C0EF8-D6F5-409E-ADA1-ECF04F87DD1E}"/>
    <cellStyle name="Warning" xfId="19" xr:uid="{59190A80-A0F2-4ADD-97CB-034854E3BDA9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ic Sans MS"/>
        <family val="4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ic Sans MS"/>
        <family val="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mic Sans MS"/>
        <family val="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/>
    </dxf>
    <dxf>
      <border diagonalUp="0" diagonalDown="0">
        <left style="medium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Corrélation % Q traitées / rang final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xVal>
            <c:numRef>
              <c:f>'Cc blanc CC INP_2024-2025_PC'!$BK$6:$BK$11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</c:numCache>
            </c:numRef>
          </c:xVal>
          <c:yVal>
            <c:numRef>
              <c:f>'Cc blanc CC INP_2024-2025_PC'!$BC$6:$BC$11</c:f>
              <c:numCache>
                <c:formatCode>0%</c:formatCode>
                <c:ptCount val="6"/>
                <c:pt idx="0">
                  <c:v>0.75555555555555554</c:v>
                </c:pt>
                <c:pt idx="1">
                  <c:v>0.68888888888888888</c:v>
                </c:pt>
                <c:pt idx="2">
                  <c:v>0.9555555555555556</c:v>
                </c:pt>
                <c:pt idx="3">
                  <c:v>0.82222222222222219</c:v>
                </c:pt>
                <c:pt idx="4">
                  <c:v>0.77777777777777779</c:v>
                </c:pt>
                <c:pt idx="5">
                  <c:v>0.84444444444444444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C-4378-B3F1-DD02D34D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67743"/>
        <c:axId val="784170143"/>
      </c:scatterChart>
      <c:valAx>
        <c:axId val="784170143"/>
        <c:scaling>
          <c:orientation val="minMax"/>
          <c:max val="1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7743"/>
        <c:crosses val="autoZero"/>
        <c:crossBetween val="midCat"/>
      </c:valAx>
      <c:valAx>
        <c:axId val="78416774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70143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Corrélation %justesse / rang final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xVal>
            <c:numRef>
              <c:f>'Cc blanc CC INP_2024-2025_PC'!$BK$6:$BK$11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</c:numCache>
            </c:numRef>
          </c:xVal>
          <c:yVal>
            <c:numRef>
              <c:f>'Cc blanc CC INP_2024-2025_PC'!$BE$6:$BE$11</c:f>
              <c:numCache>
                <c:formatCode>0%</c:formatCode>
                <c:ptCount val="6"/>
                <c:pt idx="0">
                  <c:v>0.39344262295081966</c:v>
                </c:pt>
                <c:pt idx="1">
                  <c:v>0.4</c:v>
                </c:pt>
                <c:pt idx="2">
                  <c:v>0.34615384615384615</c:v>
                </c:pt>
                <c:pt idx="3">
                  <c:v>0.38235294117647056</c:v>
                </c:pt>
                <c:pt idx="4">
                  <c:v>0.515625</c:v>
                </c:pt>
                <c:pt idx="5">
                  <c:v>0.34328358208955223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21-4157-882B-E3A7628D9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66783"/>
        <c:axId val="784168223"/>
      </c:scatterChart>
      <c:valAx>
        <c:axId val="784168223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6783"/>
        <c:crosses val="autoZero"/>
        <c:crossBetween val="midCat"/>
      </c:valAx>
      <c:valAx>
        <c:axId val="78416678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8223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Corrélation %réussite des Q abordables / rang final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xVal>
            <c:numRef>
              <c:f>'Cc blanc CC INP_2024-2025_PC'!$BK$6:$BK$11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</c:numCache>
            </c:numRef>
          </c:xVal>
          <c:yVal>
            <c:numRef>
              <c:f>'Cc blanc CC INP_2024-2025_PC'!$BG$6:$BG$11</c:f>
              <c:numCache>
                <c:formatCode>0" "%</c:formatCode>
                <c:ptCount val="6"/>
                <c:pt idx="0">
                  <c:v>0.53846153846153844</c:v>
                </c:pt>
                <c:pt idx="1">
                  <c:v>0.51282051282051277</c:v>
                </c:pt>
                <c:pt idx="2">
                  <c:v>0.41025641025641024</c:v>
                </c:pt>
                <c:pt idx="3">
                  <c:v>0.41025641025641024</c:v>
                </c:pt>
                <c:pt idx="4">
                  <c:v>0.66666666666666663</c:v>
                </c:pt>
                <c:pt idx="5">
                  <c:v>0.35897435897435898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BB-46B2-80B3-3369C018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64863"/>
        <c:axId val="784167263"/>
      </c:scatterChart>
      <c:valAx>
        <c:axId val="784167263"/>
        <c:scaling>
          <c:orientation val="minMax"/>
          <c:max val="1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&quot; &quot;%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4863"/>
        <c:crosses val="autoZero"/>
        <c:crossBetween val="midCat"/>
      </c:valAx>
      <c:valAx>
        <c:axId val="78416486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BFBFBF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4167263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fr-F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Répartition des notes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'Cc blanc CC INP_2024-2025_PC'!$B$22:$B$42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'Cc blanc CC INP_2024-2025_PC'!$C$22:$C$42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2-40B4-9A31-A8EDB3C74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828047"/>
        <c:axId val="783827087"/>
      </c:barChart>
      <c:valAx>
        <c:axId val="78382708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3828047"/>
        <c:crosses val="autoZero"/>
        <c:crossBetween val="between"/>
      </c:valAx>
      <c:catAx>
        <c:axId val="78382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8382708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290943</xdr:colOff>
      <xdr:row>20</xdr:row>
      <xdr:rowOff>48161</xdr:rowOff>
    </xdr:from>
    <xdr:ext cx="4572000" cy="3499756"/>
    <xdr:graphicFrame macro="">
      <xdr:nvGraphicFramePr>
        <xdr:cNvPr id="3" name="Graphique 3">
          <a:extLst>
            <a:ext uri="{FF2B5EF4-FFF2-40B4-BE49-F238E27FC236}">
              <a16:creationId xmlns:a16="http://schemas.microsoft.com/office/drawing/2014/main" id="{28B1AD63-EBE4-72C3-7CD7-0F2EB71E8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29</xdr:col>
      <xdr:colOff>13853</xdr:colOff>
      <xdr:row>20</xdr:row>
      <xdr:rowOff>29992</xdr:rowOff>
    </xdr:from>
    <xdr:ext cx="4996537" cy="3510646"/>
    <xdr:graphicFrame macro="">
      <xdr:nvGraphicFramePr>
        <xdr:cNvPr id="4" name="Graphique 4">
          <a:extLst>
            <a:ext uri="{FF2B5EF4-FFF2-40B4-BE49-F238E27FC236}">
              <a16:creationId xmlns:a16="http://schemas.microsoft.com/office/drawing/2014/main" id="{43B698B6-9665-1052-9729-A704DE371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45</xdr:col>
      <xdr:colOff>306772</xdr:colOff>
      <xdr:row>20</xdr:row>
      <xdr:rowOff>83237</xdr:rowOff>
    </xdr:from>
    <xdr:ext cx="5116287" cy="3434440"/>
    <xdr:graphicFrame macro="">
      <xdr:nvGraphicFramePr>
        <xdr:cNvPr id="5" name="Graphique 5">
          <a:extLst>
            <a:ext uri="{FF2B5EF4-FFF2-40B4-BE49-F238E27FC236}">
              <a16:creationId xmlns:a16="http://schemas.microsoft.com/office/drawing/2014/main" id="{994A3A04-0FC2-103C-DDD8-7E5F9AE0E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</xdr:col>
      <xdr:colOff>67235</xdr:colOff>
      <xdr:row>20</xdr:row>
      <xdr:rowOff>197226</xdr:rowOff>
    </xdr:from>
    <xdr:ext cx="5241660" cy="3147063"/>
    <xdr:graphicFrame macro="">
      <xdr:nvGraphicFramePr>
        <xdr:cNvPr id="2" name="Graphique 5">
          <a:extLst>
            <a:ext uri="{FF2B5EF4-FFF2-40B4-BE49-F238E27FC236}">
              <a16:creationId xmlns:a16="http://schemas.microsoft.com/office/drawing/2014/main" id="{9686410A-79D0-64B6-A461-6C134B853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56FA3E-BF8E-48AA-983A-1213902EE39C}" name="__Anonymous_Sheet_DB__0" displayName="__Anonymous_Sheet_DB__0" ref="C6:BL15" headerRowCount="0" totalsRowShown="0">
  <sortState xmlns:xlrd2="http://schemas.microsoft.com/office/spreadsheetml/2017/richdata2" ref="C6:BL15">
    <sortCondition ref="BK6:BK15"/>
  </sortState>
  <tableColumns count="62">
    <tableColumn id="1" xr3:uid="{3C01C879-4235-4AC4-B9BD-F9E4FDEAC5F7}" name="Colonne1"/>
    <tableColumn id="2" xr3:uid="{B46F73F1-53C6-45E7-BA03-D2C844AE1EE1}" name="Colonne2"/>
    <tableColumn id="3" xr3:uid="{C72B5D01-3B7B-418A-A58A-F95F38DBF8E1}" name="Colonne3" dataDxfId="30"/>
    <tableColumn id="4" xr3:uid="{EA35DF37-A1E7-4864-8F96-095C48D1BD8D}" name="Colonne4"/>
    <tableColumn id="5" xr3:uid="{4E111D01-E2A1-4607-8426-04A012CA7422}" name="Colonne5"/>
    <tableColumn id="6" xr3:uid="{6EB23254-9F00-4E57-BD87-03454DBD4052}" name="Colonne6"/>
    <tableColumn id="7" xr3:uid="{3A1B826A-F2EC-4792-A389-D66FEECC113E}" name="Colonne7"/>
    <tableColumn id="8" xr3:uid="{95E1E8C9-DBCC-4159-9AC7-BBCF2D2E936A}" name="Colonne8"/>
    <tableColumn id="9" xr3:uid="{C1969D1C-45C4-4B66-83E0-9634205BAA41}" name="Colonne9"/>
    <tableColumn id="10" xr3:uid="{5749CE85-D666-4FBF-9893-E30A101C4D9D}" name="Colonne10"/>
    <tableColumn id="11" xr3:uid="{90BCD6F1-2B89-4BD9-AB73-401A31892BBD}" name="Colonne11"/>
    <tableColumn id="12" xr3:uid="{49EC2C34-3A99-445B-81A8-0B298DAF7ED8}" name="Colonne12"/>
    <tableColumn id="13" xr3:uid="{4EDD8655-4EA2-4515-B61F-33937647E64F}" name="Colonne13"/>
    <tableColumn id="14" xr3:uid="{EBFCF95C-3A9A-4B81-B125-E359967D5F25}" name="Colonne14"/>
    <tableColumn id="15" xr3:uid="{82B3AD59-15F2-465E-94F0-9E72F82D07E7}" name="Colonne15"/>
    <tableColumn id="16" xr3:uid="{6B8E0EDD-533C-4344-B8DB-C1593E13444A}" name="Colonne16"/>
    <tableColumn id="17" xr3:uid="{ADF303C0-5BD1-4579-A00D-8FF7F6A00DA5}" name="Colonne17"/>
    <tableColumn id="18" xr3:uid="{D18210D3-210A-4A25-88D4-DD4D68B51AB4}" name="Colonne18"/>
    <tableColumn id="19" xr3:uid="{C12381E0-4EAF-43F2-B647-131EE3D66E60}" name="Colonne19"/>
    <tableColumn id="20" xr3:uid="{1190241D-CF34-4990-A086-20BE359B202C}" name="Colonne20" dataDxfId="29"/>
    <tableColumn id="21" xr3:uid="{F32F09B3-5A91-4B48-AFB2-45769B3A5468}" name="Colonne21" dataDxfId="28"/>
    <tableColumn id="22" xr3:uid="{BCA36995-EE57-44E7-9DD1-70E1A16A3604}" name="Colonne22" dataDxfId="27"/>
    <tableColumn id="23" xr3:uid="{FA2B3F13-3C43-4042-A265-E702FA2C4522}" name="Colonne23" dataDxfId="26"/>
    <tableColumn id="24" xr3:uid="{1D0A75B0-17F1-4602-BBF1-9A2F1F316DA1}" name="Colonne24" dataDxfId="25"/>
    <tableColumn id="25" xr3:uid="{D2F25F17-B24B-41AE-8076-00B8119FE542}" name="Colonne25" dataDxfId="24"/>
    <tableColumn id="26" xr3:uid="{2230AD30-AE76-4B5B-8FBD-9618AFA4BC80}" name="Colonne26" dataDxfId="23"/>
    <tableColumn id="28" xr3:uid="{3508106B-006D-41E0-B990-164F35B74A5F}" name="Colonne28" dataDxfId="22"/>
    <tableColumn id="29" xr3:uid="{73ABA030-F750-4A3F-9538-D877ACA4F740}" name="Colonne29" dataDxfId="21"/>
    <tableColumn id="31" xr3:uid="{81D5E95C-4198-4482-9B9A-D90C7C39A05E}" name="Colonne31" dataDxfId="20"/>
    <tableColumn id="32" xr3:uid="{CC982D41-E385-4F31-A01D-FE4603A55C6B}" name="Colonne32" dataDxfId="19"/>
    <tableColumn id="33" xr3:uid="{50E253CC-0ED2-43E7-965F-29D15178D6F4}" name="Colonne33" dataDxfId="18"/>
    <tableColumn id="34" xr3:uid="{0C63A13C-186D-4042-9915-E060493F2F30}" name="Colonne34" dataDxfId="17"/>
    <tableColumn id="35" xr3:uid="{958257AB-4739-41D3-95D8-C3B59CE226DE}" name="Colonne35" dataDxfId="16"/>
    <tableColumn id="36" xr3:uid="{C949DF44-25DB-4D9E-9E0F-F82A748A9894}" name="Colonne36" dataDxfId="15"/>
    <tableColumn id="27" xr3:uid="{ABE9D185-E3C5-4A39-9267-880044292868}" name="Colonne27" dataDxfId="14"/>
    <tableColumn id="37" xr3:uid="{1C4B69C3-8597-48CF-BEA9-E13AB489D603}" name="Colonne37" dataDxfId="13"/>
    <tableColumn id="38" xr3:uid="{FEDFA3AA-4829-4C31-9545-A8A39655FCC2}" name="Colonne38" dataDxfId="12"/>
    <tableColumn id="39" xr3:uid="{64E49A6C-EDFB-4B60-AEF0-66EE976E4BEA}" name="Colonne39" dataDxfId="11"/>
    <tableColumn id="40" xr3:uid="{3661A58A-AE3B-4847-8FE3-474D9043C1D3}" name="Colonne40" dataDxfId="10"/>
    <tableColumn id="41" xr3:uid="{3FD3BC69-0D25-4232-A052-5F455F4DC316}" name="Colonne41" dataDxfId="9"/>
    <tableColumn id="42" xr3:uid="{529B4166-B8FF-41AB-9EE4-81542278DA57}" name="Colonne42" dataDxfId="8"/>
    <tableColumn id="43" xr3:uid="{FC3C96A4-36B8-4675-BFB2-4308B60688DB}" name="Colonne43" dataDxfId="7"/>
    <tableColumn id="44" xr3:uid="{44588017-88CB-4BE3-AD2A-D263AF40EA5B}" name="Colonne44" dataDxfId="6"/>
    <tableColumn id="45" xr3:uid="{F8B242ED-3219-47A1-87B4-62361D7DC153}" name="Colonne45" dataDxfId="5"/>
    <tableColumn id="46" xr3:uid="{876118D3-42B1-47BF-B1E4-82B4AEB1153D}" name="Colonne46" dataDxfId="4"/>
    <tableColumn id="68" xr3:uid="{481F7765-0C88-43C8-AC05-8FAE676F5AF4}" name="Colonne68" dataDxfId="3"/>
    <tableColumn id="67" xr3:uid="{CAC789CE-8E8E-48C9-8B17-FE2E6D58FD29}" name="Colonne67" dataDxfId="2"/>
    <tableColumn id="51" xr3:uid="{21C6ACF6-D111-4E93-BE15-D08D6808421D}" name="Colonne51"/>
    <tableColumn id="30" xr3:uid="{F1118C09-D5FF-42E1-97CD-F08C44A622D7}" name="Colonne30" dataDxfId="0">
      <calculatedColumnFormula>SUM(__Anonymous_Sheet_DB__0[[#This Row],[Colonne21]:[Colonne25]])</calculatedColumnFormula>
    </tableColumn>
    <tableColumn id="52" xr3:uid="{7F7BC5FF-D077-4ACB-A613-5427DB6E3913}" name="Colonne52"/>
    <tableColumn id="54" xr3:uid="{DF85FB49-3616-48CA-807A-A262C9D206FE}" name="Colonne54"/>
    <tableColumn id="55" xr3:uid="{C95923CA-F893-4B37-941D-F62A560C2A5C}" name="Colonne55"/>
    <tableColumn id="56" xr3:uid="{6485DCC1-2209-4B95-B666-FC2CFCC804FF}" name="Colonne56"/>
    <tableColumn id="57" xr3:uid="{E4AA3524-8CDA-4CD6-AE79-E9FFF023D3A8}" name="Colonne57"/>
    <tableColumn id="58" xr3:uid="{6AD4C405-EA9C-420D-B969-EE20D54F9A98}" name="Colonne58"/>
    <tableColumn id="59" xr3:uid="{B71F9CA8-CC95-4459-B1BC-FBC6023C715E}" name="Colonne59"/>
    <tableColumn id="60" xr3:uid="{4FB98484-E777-4B4B-85F4-DF4DA3D1B064}" name="Colonne60"/>
    <tableColumn id="61" xr3:uid="{7957AA5D-3170-42F1-B35A-C299B2B84698}" name="Colonne61"/>
    <tableColumn id="62" xr3:uid="{7AEF0FDA-D8C7-4A55-8242-ACC15009B3D9}" name="Colonne62"/>
    <tableColumn id="63" xr3:uid="{0A1F439F-2E38-4527-B6FB-7D8DB9753675}" name="Colonne63"/>
    <tableColumn id="64" xr3:uid="{C2AC6D38-8E28-4088-B91D-73AC5CB79CB3}" name="Colonne64"/>
    <tableColumn id="65" xr3:uid="{1BBE2F7D-6F94-4834-81A8-F3A8B5E6A876}" name="Colonne6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D1F0-1FD7-465B-A947-21604B018E20}">
  <dimension ref="A1:CL46"/>
  <sheetViews>
    <sheetView tabSelected="1" zoomScale="70" zoomScaleNormal="70" workbookViewId="0">
      <selection activeCell="AV12" sqref="AV12"/>
    </sheetView>
  </sheetViews>
  <sheetFormatPr baseColWidth="10" defaultColWidth="9" defaultRowHeight="15.6"/>
  <cols>
    <col min="1" max="1" width="14" style="1" customWidth="1"/>
    <col min="2" max="2" width="13.3984375" style="1" customWidth="1"/>
    <col min="3" max="3" width="14" style="1" customWidth="1"/>
    <col min="4" max="4" width="26.796875" style="1" customWidth="1"/>
    <col min="5" max="5" width="4.3984375" style="1" customWidth="1"/>
    <col min="6" max="6" width="4.296875" style="1" customWidth="1"/>
    <col min="7" max="7" width="4.19921875" style="1" customWidth="1"/>
    <col min="8" max="8" width="4.59765625" style="1" customWidth="1"/>
    <col min="9" max="13" width="4.19921875" style="1" customWidth="1"/>
    <col min="14" max="15" width="4.3984375" style="1" customWidth="1"/>
    <col min="16" max="16" width="4.796875" style="1" customWidth="1"/>
    <col min="17" max="27" width="4.19921875" style="1" customWidth="1"/>
    <col min="28" max="28" width="5.8984375" style="1" customWidth="1"/>
    <col min="29" max="49" width="4.19921875" style="1" customWidth="1"/>
    <col min="50" max="52" width="6.69921875" style="1" customWidth="1"/>
    <col min="53" max="53" width="8" style="1" customWidth="1"/>
    <col min="54" max="54" width="7.296875" style="1" customWidth="1"/>
    <col min="55" max="55" width="9.3984375" style="1" customWidth="1"/>
    <col min="56" max="56" width="10.5" style="1" customWidth="1"/>
    <col min="57" max="58" width="8" style="1" customWidth="1"/>
    <col min="59" max="59" width="10.59765625" style="1" customWidth="1"/>
    <col min="60" max="60" width="11.69921875" style="1" customWidth="1"/>
    <col min="61" max="61" width="6.59765625" style="1" customWidth="1"/>
    <col min="62" max="62" width="8.19921875" style="1" customWidth="1"/>
    <col min="63" max="63" width="5.3984375" style="1" customWidth="1"/>
    <col min="64" max="64" width="25.59765625" style="1" customWidth="1"/>
    <col min="65" max="65" width="10.296875" style="1" customWidth="1"/>
    <col min="66" max="66" width="20.69921875" style="3" customWidth="1"/>
    <col min="67" max="67" width="9.8984375" style="4" customWidth="1"/>
    <col min="68" max="68" width="9.5" style="4" customWidth="1"/>
    <col min="69" max="69" width="4.5" style="1" customWidth="1"/>
    <col min="70" max="70" width="18.8984375" style="1" customWidth="1"/>
    <col min="71" max="71" width="5" style="1" customWidth="1"/>
    <col min="72" max="72" width="9" style="1" customWidth="1"/>
    <col min="73" max="16384" width="9" style="1"/>
  </cols>
  <sheetData>
    <row r="1" spans="1:90" ht="16.2" thickBot="1"/>
    <row r="2" spans="1:90" ht="28.2" customHeight="1" thickBot="1">
      <c r="E2" s="68" t="s">
        <v>30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8" t="s">
        <v>31</v>
      </c>
      <c r="X2" s="69"/>
      <c r="Y2" s="69"/>
      <c r="Z2" s="69"/>
      <c r="AA2" s="70"/>
      <c r="AB2" s="68" t="s">
        <v>32</v>
      </c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70"/>
      <c r="AX2" s="2"/>
      <c r="AY2" s="2"/>
      <c r="AZ2" s="2"/>
      <c r="BA2" s="2"/>
      <c r="BB2" s="2"/>
      <c r="BC2" s="2"/>
      <c r="BD2" s="2"/>
      <c r="BE2" s="2"/>
      <c r="BF2" s="2"/>
      <c r="BG2" s="3"/>
      <c r="BH2" s="3"/>
      <c r="BI2" s="4"/>
      <c r="BJ2" s="4"/>
      <c r="BN2" s="1"/>
      <c r="BO2" s="1"/>
      <c r="BP2" s="1"/>
    </row>
    <row r="3" spans="1:90" ht="49.8" customHeight="1" thickBot="1">
      <c r="D3" s="5" t="s">
        <v>0</v>
      </c>
      <c r="E3" s="57">
        <v>1</v>
      </c>
      <c r="F3" s="58">
        <v>2</v>
      </c>
      <c r="G3" s="58">
        <v>3</v>
      </c>
      <c r="H3" s="58">
        <v>4</v>
      </c>
      <c r="I3" s="58">
        <v>5</v>
      </c>
      <c r="J3" s="58">
        <v>6</v>
      </c>
      <c r="K3" s="58">
        <v>7</v>
      </c>
      <c r="L3" s="58">
        <v>8</v>
      </c>
      <c r="M3" s="58">
        <v>9</v>
      </c>
      <c r="N3" s="58">
        <v>10</v>
      </c>
      <c r="O3" s="58">
        <v>11</v>
      </c>
      <c r="P3" s="58">
        <v>12</v>
      </c>
      <c r="Q3" s="58">
        <v>13</v>
      </c>
      <c r="R3" s="58">
        <v>14</v>
      </c>
      <c r="S3" s="58">
        <v>15</v>
      </c>
      <c r="T3" s="58">
        <v>16</v>
      </c>
      <c r="U3" s="58">
        <v>17</v>
      </c>
      <c r="V3" s="63">
        <v>18</v>
      </c>
      <c r="W3" s="57">
        <v>22</v>
      </c>
      <c r="X3" s="58">
        <v>23</v>
      </c>
      <c r="Y3" s="58">
        <v>24</v>
      </c>
      <c r="Z3" s="58">
        <v>25</v>
      </c>
      <c r="AA3" s="59">
        <v>26</v>
      </c>
      <c r="AB3" s="57">
        <v>27</v>
      </c>
      <c r="AC3" s="58">
        <v>28</v>
      </c>
      <c r="AD3" s="58">
        <v>29</v>
      </c>
      <c r="AE3" s="58">
        <v>30</v>
      </c>
      <c r="AF3" s="58">
        <v>31</v>
      </c>
      <c r="AG3" s="58">
        <v>32</v>
      </c>
      <c r="AH3" s="58">
        <v>33</v>
      </c>
      <c r="AI3" s="58">
        <v>34</v>
      </c>
      <c r="AJ3" s="58">
        <v>35</v>
      </c>
      <c r="AK3" s="58">
        <v>36</v>
      </c>
      <c r="AL3" s="58">
        <v>37</v>
      </c>
      <c r="AM3" s="58">
        <v>38</v>
      </c>
      <c r="AN3" s="58">
        <v>39</v>
      </c>
      <c r="AO3" s="58">
        <v>40</v>
      </c>
      <c r="AP3" s="58">
        <v>41</v>
      </c>
      <c r="AQ3" s="58">
        <v>42</v>
      </c>
      <c r="AR3" s="58">
        <v>43</v>
      </c>
      <c r="AS3" s="58">
        <v>44</v>
      </c>
      <c r="AT3" s="58">
        <v>45</v>
      </c>
      <c r="AU3" s="58">
        <v>46</v>
      </c>
      <c r="AV3" s="58">
        <v>47</v>
      </c>
      <c r="AW3" s="59">
        <v>48</v>
      </c>
      <c r="AX3" s="67" t="s">
        <v>33</v>
      </c>
      <c r="AY3" s="67" t="s">
        <v>34</v>
      </c>
      <c r="AZ3" s="11" t="s">
        <v>35</v>
      </c>
      <c r="BA3" s="11" t="s">
        <v>1</v>
      </c>
      <c r="BB3" s="8" t="s">
        <v>2</v>
      </c>
      <c r="BC3" s="12" t="s">
        <v>3</v>
      </c>
      <c r="BD3" s="6" t="s">
        <v>4</v>
      </c>
      <c r="BE3" s="12" t="s">
        <v>5</v>
      </c>
      <c r="BF3" s="6" t="s">
        <v>6</v>
      </c>
      <c r="BG3" s="13" t="s">
        <v>7</v>
      </c>
      <c r="BH3" s="14" t="s">
        <v>8</v>
      </c>
      <c r="BI3" s="15" t="s">
        <v>9</v>
      </c>
      <c r="BJ3" s="16" t="s">
        <v>10</v>
      </c>
      <c r="BK3" s="7" t="s">
        <v>11</v>
      </c>
      <c r="BN3" s="1"/>
      <c r="BO3" s="1"/>
      <c r="BP3" s="1"/>
    </row>
    <row r="4" spans="1:90" ht="31.8" thickBot="1">
      <c r="D4" s="17" t="s">
        <v>12</v>
      </c>
      <c r="E4" s="57">
        <v>2</v>
      </c>
      <c r="F4" s="58">
        <v>2</v>
      </c>
      <c r="G4" s="58">
        <v>3</v>
      </c>
      <c r="H4" s="58">
        <v>1</v>
      </c>
      <c r="I4" s="58">
        <v>1</v>
      </c>
      <c r="J4" s="58">
        <v>2</v>
      </c>
      <c r="K4" s="58">
        <v>3</v>
      </c>
      <c r="L4" s="58">
        <v>1</v>
      </c>
      <c r="M4" s="58">
        <v>1</v>
      </c>
      <c r="N4" s="58">
        <v>1</v>
      </c>
      <c r="O4" s="58">
        <v>3</v>
      </c>
      <c r="P4" s="58">
        <v>1</v>
      </c>
      <c r="Q4" s="58">
        <v>1</v>
      </c>
      <c r="R4" s="58">
        <v>4</v>
      </c>
      <c r="S4" s="58">
        <v>2</v>
      </c>
      <c r="T4" s="58">
        <v>2</v>
      </c>
      <c r="U4" s="58">
        <v>1</v>
      </c>
      <c r="V4" s="63">
        <v>2</v>
      </c>
      <c r="W4" s="57">
        <v>1</v>
      </c>
      <c r="X4" s="58">
        <v>2</v>
      </c>
      <c r="Y4" s="58">
        <v>4</v>
      </c>
      <c r="Z4" s="58">
        <v>2</v>
      </c>
      <c r="AA4" s="59">
        <v>3</v>
      </c>
      <c r="AB4" s="57">
        <v>1</v>
      </c>
      <c r="AC4" s="58">
        <v>2</v>
      </c>
      <c r="AD4" s="58">
        <v>1</v>
      </c>
      <c r="AE4" s="58">
        <v>2</v>
      </c>
      <c r="AF4" s="58">
        <v>3</v>
      </c>
      <c r="AG4" s="58">
        <v>1</v>
      </c>
      <c r="AH4" s="58">
        <v>1</v>
      </c>
      <c r="AI4" s="58">
        <v>2</v>
      </c>
      <c r="AJ4" s="58">
        <v>1</v>
      </c>
      <c r="AK4" s="58">
        <v>1</v>
      </c>
      <c r="AL4" s="58">
        <v>1</v>
      </c>
      <c r="AM4" s="58">
        <v>2</v>
      </c>
      <c r="AN4" s="58">
        <v>2</v>
      </c>
      <c r="AO4" s="58">
        <v>2</v>
      </c>
      <c r="AP4" s="58">
        <v>2</v>
      </c>
      <c r="AQ4" s="58">
        <v>1</v>
      </c>
      <c r="AR4" s="58">
        <v>2</v>
      </c>
      <c r="AS4" s="58">
        <v>2</v>
      </c>
      <c r="AT4" s="58">
        <v>1</v>
      </c>
      <c r="AU4" s="58">
        <v>2</v>
      </c>
      <c r="AV4" s="58">
        <v>2</v>
      </c>
      <c r="AW4" s="59">
        <v>2</v>
      </c>
      <c r="AX4" s="10">
        <f>SUM(E4:V4)</f>
        <v>33</v>
      </c>
      <c r="AY4" s="10">
        <f>SUM(W4:AA4)</f>
        <v>12</v>
      </c>
      <c r="AZ4" s="10">
        <f>SUM(AB4:AW4)</f>
        <v>36</v>
      </c>
      <c r="BA4" s="21" t="s">
        <v>36</v>
      </c>
      <c r="BB4" s="9">
        <f>AX4+AY4+AZ4+2</f>
        <v>83</v>
      </c>
      <c r="BC4" s="22" t="s">
        <v>37</v>
      </c>
      <c r="BD4" s="18"/>
      <c r="BE4" s="22"/>
      <c r="BF4" s="18"/>
      <c r="BG4" s="22">
        <f>SUMIFS(E4:AW4,E$5:AW$5,"X")</f>
        <v>39</v>
      </c>
      <c r="BH4" s="20"/>
      <c r="BI4" s="23"/>
      <c r="BJ4" s="24"/>
      <c r="BK4" s="19"/>
      <c r="BN4" s="1"/>
      <c r="BO4" s="1"/>
      <c r="BP4" s="1"/>
    </row>
    <row r="5" spans="1:90" ht="30" customHeight="1" thickBot="1">
      <c r="B5" s="25" t="s">
        <v>13</v>
      </c>
      <c r="C5" s="26" t="s">
        <v>14</v>
      </c>
      <c r="D5" s="27" t="s">
        <v>15</v>
      </c>
      <c r="E5" s="57" t="s">
        <v>16</v>
      </c>
      <c r="F5" s="58" t="s">
        <v>16</v>
      </c>
      <c r="G5" s="58"/>
      <c r="H5" s="58" t="s">
        <v>16</v>
      </c>
      <c r="I5" s="58" t="s">
        <v>16</v>
      </c>
      <c r="J5" s="58" t="s">
        <v>16</v>
      </c>
      <c r="K5" s="58"/>
      <c r="L5" s="58" t="s">
        <v>16</v>
      </c>
      <c r="M5" s="58" t="s">
        <v>16</v>
      </c>
      <c r="N5" s="58"/>
      <c r="O5" s="58"/>
      <c r="P5" s="58" t="s">
        <v>16</v>
      </c>
      <c r="Q5" s="58" t="s">
        <v>16</v>
      </c>
      <c r="R5" s="58"/>
      <c r="S5" s="58"/>
      <c r="T5" s="58"/>
      <c r="U5" s="58"/>
      <c r="V5" s="63"/>
      <c r="W5" s="57" t="s">
        <v>16</v>
      </c>
      <c r="X5" s="58" t="s">
        <v>16</v>
      </c>
      <c r="Y5" s="58" t="s">
        <v>16</v>
      </c>
      <c r="Z5" s="58"/>
      <c r="AA5" s="59"/>
      <c r="AB5" s="57" t="s">
        <v>16</v>
      </c>
      <c r="AC5" s="58" t="s">
        <v>16</v>
      </c>
      <c r="AD5" s="58" t="s">
        <v>16</v>
      </c>
      <c r="AE5" s="58"/>
      <c r="AF5" s="58" t="s">
        <v>16</v>
      </c>
      <c r="AG5" s="58" t="s">
        <v>16</v>
      </c>
      <c r="AH5" s="58" t="s">
        <v>16</v>
      </c>
      <c r="AI5" s="58"/>
      <c r="AJ5" s="58" t="s">
        <v>16</v>
      </c>
      <c r="AK5" s="58" t="s">
        <v>16</v>
      </c>
      <c r="AL5" s="58" t="s">
        <v>16</v>
      </c>
      <c r="AM5" s="58" t="s">
        <v>16</v>
      </c>
      <c r="AN5" s="58"/>
      <c r="AO5" s="58"/>
      <c r="AP5" s="58"/>
      <c r="AQ5" s="58"/>
      <c r="AR5" s="58"/>
      <c r="AS5" s="58" t="s">
        <v>16</v>
      </c>
      <c r="AT5" s="58"/>
      <c r="AU5" s="58" t="s">
        <v>16</v>
      </c>
      <c r="AV5" s="58" t="s">
        <v>16</v>
      </c>
      <c r="AW5" s="59"/>
      <c r="AX5" s="10"/>
      <c r="AY5" s="10"/>
      <c r="AZ5" s="10"/>
      <c r="BA5" s="11"/>
      <c r="BB5" s="8"/>
      <c r="BC5" s="12"/>
      <c r="BD5" s="6"/>
      <c r="BE5" s="12"/>
      <c r="BF5" s="6"/>
      <c r="BG5" s="13"/>
      <c r="BH5" s="14"/>
      <c r="BI5" s="15"/>
      <c r="BJ5" s="16"/>
      <c r="BK5" s="7"/>
      <c r="BN5" s="1"/>
      <c r="BO5" s="1"/>
      <c r="BP5" s="1"/>
    </row>
    <row r="6" spans="1:90" ht="20.399999999999999" thickBot="1">
      <c r="B6" s="88">
        <v>8.7710843373493965</v>
      </c>
      <c r="C6" s="76">
        <v>4</v>
      </c>
      <c r="D6" s="75" t="s">
        <v>17</v>
      </c>
      <c r="E6" s="60">
        <v>1</v>
      </c>
      <c r="F6" s="61">
        <v>1</v>
      </c>
      <c r="G6" s="61">
        <v>0</v>
      </c>
      <c r="H6" s="61">
        <v>0</v>
      </c>
      <c r="I6" s="61">
        <v>1</v>
      </c>
      <c r="J6" s="61">
        <v>1</v>
      </c>
      <c r="K6" s="61">
        <v>1</v>
      </c>
      <c r="L6" s="61">
        <v>0</v>
      </c>
      <c r="M6" s="61">
        <v>1</v>
      </c>
      <c r="N6" s="61">
        <v>0</v>
      </c>
      <c r="O6" s="61">
        <v>0</v>
      </c>
      <c r="P6" s="61">
        <v>0</v>
      </c>
      <c r="Q6" s="61"/>
      <c r="R6" s="61"/>
      <c r="S6" s="61"/>
      <c r="T6" s="61"/>
      <c r="U6" s="61"/>
      <c r="V6" s="64"/>
      <c r="W6" s="60">
        <v>0</v>
      </c>
      <c r="X6" s="61">
        <v>2</v>
      </c>
      <c r="Y6" s="61">
        <v>4</v>
      </c>
      <c r="Z6" s="61">
        <v>0</v>
      </c>
      <c r="AA6" s="62">
        <v>0</v>
      </c>
      <c r="AB6" s="60">
        <v>1</v>
      </c>
      <c r="AC6" s="61">
        <v>2</v>
      </c>
      <c r="AD6" s="61">
        <v>0</v>
      </c>
      <c r="AE6" s="61">
        <v>0</v>
      </c>
      <c r="AF6" s="61">
        <v>1</v>
      </c>
      <c r="AG6" s="61">
        <v>0</v>
      </c>
      <c r="AH6" s="61"/>
      <c r="AI6" s="61">
        <v>0</v>
      </c>
      <c r="AJ6" s="61">
        <v>1</v>
      </c>
      <c r="AK6" s="61">
        <v>1</v>
      </c>
      <c r="AL6" s="61">
        <v>0</v>
      </c>
      <c r="AM6" s="61">
        <v>2</v>
      </c>
      <c r="AN6" s="61">
        <v>0</v>
      </c>
      <c r="AO6" s="61">
        <v>0</v>
      </c>
      <c r="AP6" s="61">
        <v>1</v>
      </c>
      <c r="AQ6" s="61">
        <v>1</v>
      </c>
      <c r="AR6" s="61"/>
      <c r="AS6" s="61">
        <v>0</v>
      </c>
      <c r="AT6" s="61"/>
      <c r="AU6" s="61"/>
      <c r="AV6" s="61">
        <v>2</v>
      </c>
      <c r="AW6" s="62"/>
      <c r="AX6" s="28">
        <f>SUM(__Anonymous_Sheet_DB__0[[#This Row],[Colonne3]:[Colonne20]])</f>
        <v>6</v>
      </c>
      <c r="AY6" s="28">
        <f>SUM(__Anonymous_Sheet_DB__0[[#This Row],[Colonne21]:[Colonne25]])</f>
        <v>6</v>
      </c>
      <c r="AZ6" s="29">
        <f>SUM(__Anonymous_Sheet_DB__0[[#This Row],[Colonne26]:[Colonne67]])</f>
        <v>12</v>
      </c>
      <c r="BA6" s="81">
        <v>2</v>
      </c>
      <c r="BB6" s="83">
        <f>SUM(AX6:BA6)</f>
        <v>26</v>
      </c>
      <c r="BC6" s="84">
        <f>COUNTA($E6:$AW6)/45</f>
        <v>0.75555555555555554</v>
      </c>
      <c r="BD6" s="85">
        <f>_xlfn.RANK.EQ(BC6,BC$6:BC$11)</f>
        <v>5</v>
      </c>
      <c r="BE6" s="84">
        <f>SUMIFS(E6:AW6,E6:AW6,"&gt;=0")/(SUMIFS($E$4:$AW$4,E6:AW6,"&gt;=0"))</f>
        <v>0.39344262295081966</v>
      </c>
      <c r="BF6" s="85">
        <f>_xlfn.RANK.EQ(BE6,BE$6:BE$11)</f>
        <v>3</v>
      </c>
      <c r="BG6" s="86">
        <f>SUMIFS(E6:AW6,E$5:AW$5,"X")/$BG$4</f>
        <v>0.53846153846153844</v>
      </c>
      <c r="BH6" s="85">
        <f>_xlfn.RANK.EQ(BG6,BG$6:BG$11)</f>
        <v>2</v>
      </c>
      <c r="BI6" s="87">
        <f t="shared" ref="BI6:BI11" si="0">BB6/$BB$4*20</f>
        <v>6.2650602409638552</v>
      </c>
      <c r="BJ6" s="88">
        <f>BI6*1.4</f>
        <v>8.7710843373493965</v>
      </c>
      <c r="BK6" s="89">
        <f>_xlfn.RANK.EQ(BI6,BI$6:BI$11)</f>
        <v>4</v>
      </c>
      <c r="BL6" s="90" t="s">
        <v>17</v>
      </c>
      <c r="BN6" s="1"/>
      <c r="BO6" s="1"/>
      <c r="BP6" s="1"/>
    </row>
    <row r="7" spans="1:90" ht="20.399999999999999" thickBot="1">
      <c r="B7" s="88">
        <v>8.0963855421686741</v>
      </c>
      <c r="C7" s="77">
        <v>5</v>
      </c>
      <c r="D7" s="75" t="s">
        <v>18</v>
      </c>
      <c r="E7" s="51">
        <v>1</v>
      </c>
      <c r="F7" s="50">
        <v>2</v>
      </c>
      <c r="G7" s="50">
        <v>0</v>
      </c>
      <c r="H7" s="50">
        <v>0</v>
      </c>
      <c r="I7" s="50">
        <v>1</v>
      </c>
      <c r="J7" s="50">
        <v>2</v>
      </c>
      <c r="K7" s="50"/>
      <c r="L7" s="50">
        <v>1</v>
      </c>
      <c r="M7" s="50">
        <v>0</v>
      </c>
      <c r="N7" s="50">
        <v>1</v>
      </c>
      <c r="O7" s="50">
        <v>0</v>
      </c>
      <c r="P7" s="50">
        <v>1</v>
      </c>
      <c r="Q7" s="50">
        <v>1</v>
      </c>
      <c r="R7" s="50">
        <v>0</v>
      </c>
      <c r="S7" s="50"/>
      <c r="T7" s="50">
        <v>0</v>
      </c>
      <c r="U7" s="50"/>
      <c r="V7" s="65">
        <v>0</v>
      </c>
      <c r="W7" s="51"/>
      <c r="X7" s="50">
        <v>0</v>
      </c>
      <c r="Y7" s="50">
        <v>0</v>
      </c>
      <c r="Z7" s="50"/>
      <c r="AA7" s="52"/>
      <c r="AB7" s="51">
        <v>1</v>
      </c>
      <c r="AC7" s="50">
        <v>2</v>
      </c>
      <c r="AD7" s="50">
        <v>0</v>
      </c>
      <c r="AE7" s="50">
        <v>0</v>
      </c>
      <c r="AF7" s="50">
        <v>2</v>
      </c>
      <c r="AG7" s="50">
        <v>1</v>
      </c>
      <c r="AH7" s="50">
        <v>1</v>
      </c>
      <c r="AI7" s="50">
        <v>1</v>
      </c>
      <c r="AJ7" s="50">
        <v>0</v>
      </c>
      <c r="AK7" s="50">
        <v>0</v>
      </c>
      <c r="AL7" s="50">
        <v>1</v>
      </c>
      <c r="AM7" s="50">
        <v>1</v>
      </c>
      <c r="AN7" s="50">
        <v>0</v>
      </c>
      <c r="AO7" s="50"/>
      <c r="AP7" s="50"/>
      <c r="AQ7" s="50"/>
      <c r="AR7" s="50"/>
      <c r="AS7" s="50"/>
      <c r="AT7" s="50"/>
      <c r="AU7" s="50"/>
      <c r="AV7" s="50">
        <v>2</v>
      </c>
      <c r="AW7" s="52"/>
      <c r="AX7" s="28">
        <f>SUM(__Anonymous_Sheet_DB__0[[#This Row],[Colonne3]:[Colonne20]])</f>
        <v>10</v>
      </c>
      <c r="AY7" s="28">
        <f>SUM(__Anonymous_Sheet_DB__0[[#This Row],[Colonne21]:[Colonne25]])</f>
        <v>0</v>
      </c>
      <c r="AZ7" s="29">
        <f>SUM(__Anonymous_Sheet_DB__0[[#This Row],[Colonne26]:[Colonne67]])</f>
        <v>12</v>
      </c>
      <c r="BA7" s="82">
        <v>2</v>
      </c>
      <c r="BB7" s="83">
        <f t="shared" ref="BB7:BB11" si="1">SUM(AX7:BA7)</f>
        <v>24</v>
      </c>
      <c r="BC7" s="84">
        <f t="shared" ref="BC7:BC11" si="2">COUNTA($E7:$AW7)/45</f>
        <v>0.68888888888888888</v>
      </c>
      <c r="BD7" s="30">
        <f>_xlfn.RANK.EQ(BC7,BC$6:BC$11)</f>
        <v>6</v>
      </c>
      <c r="BE7" s="31">
        <f>SUMIFS(E7:AW7,E7:AW7,"&gt;=0")/(SUMIFS($E$4:$AW$4,E7:AW7,"&gt;=0"))</f>
        <v>0.4</v>
      </c>
      <c r="BF7" s="30">
        <f>_xlfn.RANK.EQ(BE7,BE$6:BE$11)</f>
        <v>2</v>
      </c>
      <c r="BG7" s="32">
        <f>SUMIFS(E7:AW7,E$5:AW$5,"X")/$BG$4</f>
        <v>0.51282051282051277</v>
      </c>
      <c r="BH7" s="30">
        <f>_xlfn.RANK.EQ(BG7,BG$6:BG$11)</f>
        <v>3</v>
      </c>
      <c r="BI7" s="33">
        <f t="shared" si="0"/>
        <v>5.7831325301204819</v>
      </c>
      <c r="BJ7" s="88">
        <f t="shared" ref="BJ7:BJ11" si="3">BI7*1.4</f>
        <v>8.0963855421686741</v>
      </c>
      <c r="BK7" s="34">
        <f>_xlfn.RANK.EQ(BI7,BI$6:BI$11)</f>
        <v>5</v>
      </c>
      <c r="BL7" s="91" t="s">
        <v>18</v>
      </c>
      <c r="BN7" s="1"/>
      <c r="BO7" s="1"/>
      <c r="BP7" s="1"/>
    </row>
    <row r="8" spans="1:90" ht="20.399999999999999" thickBot="1">
      <c r="B8" s="88">
        <v>9.4457831325301189</v>
      </c>
      <c r="C8" s="77">
        <v>2</v>
      </c>
      <c r="D8" s="75" t="s">
        <v>19</v>
      </c>
      <c r="E8" s="51">
        <v>1</v>
      </c>
      <c r="F8" s="50">
        <v>1</v>
      </c>
      <c r="G8" s="50">
        <v>2</v>
      </c>
      <c r="H8" s="50">
        <v>0</v>
      </c>
      <c r="I8" s="50">
        <v>0</v>
      </c>
      <c r="J8" s="50">
        <v>1</v>
      </c>
      <c r="K8" s="50">
        <v>2</v>
      </c>
      <c r="L8" s="50">
        <v>0</v>
      </c>
      <c r="M8" s="50">
        <v>1</v>
      </c>
      <c r="N8" s="50">
        <v>1</v>
      </c>
      <c r="O8" s="50">
        <v>1</v>
      </c>
      <c r="P8" s="50">
        <v>0</v>
      </c>
      <c r="Q8" s="50">
        <v>0</v>
      </c>
      <c r="R8" s="50">
        <v>0</v>
      </c>
      <c r="S8" s="50"/>
      <c r="T8" s="50">
        <v>0</v>
      </c>
      <c r="U8" s="50">
        <v>0</v>
      </c>
      <c r="V8" s="65">
        <v>0</v>
      </c>
      <c r="W8" s="51">
        <v>0</v>
      </c>
      <c r="X8" s="50">
        <v>1</v>
      </c>
      <c r="Y8" s="50">
        <v>1</v>
      </c>
      <c r="Z8" s="50">
        <v>0</v>
      </c>
      <c r="AA8" s="52">
        <v>0</v>
      </c>
      <c r="AB8" s="51">
        <v>1</v>
      </c>
      <c r="AC8" s="50">
        <v>2</v>
      </c>
      <c r="AD8" s="50">
        <v>1</v>
      </c>
      <c r="AE8" s="50">
        <v>0</v>
      </c>
      <c r="AF8" s="50">
        <v>0</v>
      </c>
      <c r="AG8" s="50">
        <v>0</v>
      </c>
      <c r="AH8" s="50">
        <v>1</v>
      </c>
      <c r="AI8" s="50">
        <v>0</v>
      </c>
      <c r="AJ8" s="50">
        <v>1</v>
      </c>
      <c r="AK8" s="50">
        <v>1</v>
      </c>
      <c r="AL8" s="50">
        <v>1</v>
      </c>
      <c r="AM8" s="50">
        <v>0</v>
      </c>
      <c r="AN8" s="50">
        <v>2</v>
      </c>
      <c r="AO8" s="50">
        <v>1</v>
      </c>
      <c r="AP8" s="50">
        <v>2</v>
      </c>
      <c r="AQ8" s="50">
        <v>0</v>
      </c>
      <c r="AR8" s="50">
        <v>0</v>
      </c>
      <c r="AS8" s="50">
        <v>0</v>
      </c>
      <c r="AT8" s="50"/>
      <c r="AU8" s="50">
        <v>0</v>
      </c>
      <c r="AV8" s="50">
        <v>2</v>
      </c>
      <c r="AW8" s="52">
        <v>0</v>
      </c>
      <c r="AX8" s="28">
        <f>SUM(__Anonymous_Sheet_DB__0[[#This Row],[Colonne3]:[Colonne20]])</f>
        <v>10</v>
      </c>
      <c r="AY8" s="28">
        <f>SUM(__Anonymous_Sheet_DB__0[[#This Row],[Colonne21]:[Colonne25]])</f>
        <v>2</v>
      </c>
      <c r="AZ8" s="29">
        <f>SUM(__Anonymous_Sheet_DB__0[[#This Row],[Colonne26]:[Colonne67]])</f>
        <v>15</v>
      </c>
      <c r="BA8" s="82">
        <v>1</v>
      </c>
      <c r="BB8" s="83">
        <f t="shared" si="1"/>
        <v>28</v>
      </c>
      <c r="BC8" s="84">
        <f t="shared" si="2"/>
        <v>0.9555555555555556</v>
      </c>
      <c r="BD8" s="30">
        <f>_xlfn.RANK.EQ(BC8,BC$6:BC$11)</f>
        <v>1</v>
      </c>
      <c r="BE8" s="31">
        <f>SUMIFS(E8:AW8,E8:AW8,"&gt;=0")/(SUMIFS($E$4:$AW$4,E8:AW8,"&gt;=0"))</f>
        <v>0.34615384615384615</v>
      </c>
      <c r="BF8" s="30">
        <f>_xlfn.RANK.EQ(BE8,BE$6:BE$11)</f>
        <v>5</v>
      </c>
      <c r="BG8" s="32">
        <f>SUMIFS(E8:AW8,E$5:AW$5,"X")/$BG$4</f>
        <v>0.41025641025641024</v>
      </c>
      <c r="BH8" s="30">
        <f>_xlfn.RANK.EQ(BG8,BG$6:BG$11)</f>
        <v>4</v>
      </c>
      <c r="BI8" s="33">
        <f t="shared" si="0"/>
        <v>6.7469879518072284</v>
      </c>
      <c r="BJ8" s="88">
        <f t="shared" si="3"/>
        <v>9.4457831325301189</v>
      </c>
      <c r="BK8" s="34">
        <f>_xlfn.RANK.EQ(BI8,BI$6:BI$11)</f>
        <v>2</v>
      </c>
      <c r="BL8" s="91" t="s">
        <v>19</v>
      </c>
      <c r="BN8" s="1"/>
      <c r="BO8" s="1"/>
      <c r="BP8" s="1"/>
    </row>
    <row r="9" spans="1:90" ht="20.399999999999999" thickBot="1">
      <c r="B9" s="88">
        <v>9.4457831325301189</v>
      </c>
      <c r="C9" s="77">
        <v>2</v>
      </c>
      <c r="D9" s="75" t="s">
        <v>20</v>
      </c>
      <c r="E9" s="51">
        <v>0</v>
      </c>
      <c r="F9" s="50">
        <v>2</v>
      </c>
      <c r="G9" s="50">
        <v>2</v>
      </c>
      <c r="H9" s="50">
        <v>0</v>
      </c>
      <c r="I9" s="50">
        <v>0</v>
      </c>
      <c r="J9" s="50">
        <v>1</v>
      </c>
      <c r="K9" s="50">
        <v>1</v>
      </c>
      <c r="L9" s="50">
        <v>0</v>
      </c>
      <c r="M9" s="50">
        <v>1</v>
      </c>
      <c r="N9" s="50"/>
      <c r="O9" s="50"/>
      <c r="P9" s="50">
        <v>1</v>
      </c>
      <c r="Q9" s="50">
        <v>0</v>
      </c>
      <c r="R9" s="50">
        <v>0</v>
      </c>
      <c r="S9" s="50">
        <v>1</v>
      </c>
      <c r="T9" s="50"/>
      <c r="U9" s="50"/>
      <c r="V9" s="65">
        <v>0</v>
      </c>
      <c r="W9" s="51"/>
      <c r="X9" s="50">
        <v>1</v>
      </c>
      <c r="Y9" s="50">
        <v>0</v>
      </c>
      <c r="Z9" s="50"/>
      <c r="AA9" s="52">
        <v>0</v>
      </c>
      <c r="AB9" s="51">
        <v>1</v>
      </c>
      <c r="AC9" s="50">
        <v>1</v>
      </c>
      <c r="AD9" s="50">
        <v>0</v>
      </c>
      <c r="AE9" s="50">
        <v>0</v>
      </c>
      <c r="AF9" s="50">
        <v>0</v>
      </c>
      <c r="AG9" s="50"/>
      <c r="AH9" s="50">
        <v>1</v>
      </c>
      <c r="AI9" s="50">
        <v>1</v>
      </c>
      <c r="AJ9" s="50">
        <v>1</v>
      </c>
      <c r="AK9" s="50">
        <v>1</v>
      </c>
      <c r="AL9" s="50">
        <v>1</v>
      </c>
      <c r="AM9" s="50">
        <v>2</v>
      </c>
      <c r="AN9" s="50">
        <v>2</v>
      </c>
      <c r="AO9" s="50">
        <v>1</v>
      </c>
      <c r="AP9" s="50">
        <v>0</v>
      </c>
      <c r="AQ9" s="50">
        <v>0</v>
      </c>
      <c r="AR9" s="50">
        <v>1</v>
      </c>
      <c r="AS9" s="50">
        <v>2</v>
      </c>
      <c r="AT9" s="50">
        <v>0</v>
      </c>
      <c r="AU9" s="50"/>
      <c r="AV9" s="50">
        <v>0</v>
      </c>
      <c r="AW9" s="52">
        <v>1</v>
      </c>
      <c r="AX9" s="28">
        <f>SUM(__Anonymous_Sheet_DB__0[[#This Row],[Colonne3]:[Colonne20]])</f>
        <v>9</v>
      </c>
      <c r="AY9" s="28">
        <f>SUM(__Anonymous_Sheet_DB__0[[#This Row],[Colonne21]:[Colonne25]])</f>
        <v>1</v>
      </c>
      <c r="AZ9" s="29">
        <f>SUM(__Anonymous_Sheet_DB__0[[#This Row],[Colonne26]:[Colonne67]])</f>
        <v>16</v>
      </c>
      <c r="BA9" s="82">
        <v>2</v>
      </c>
      <c r="BB9" s="83">
        <f t="shared" si="1"/>
        <v>28</v>
      </c>
      <c r="BC9" s="84">
        <f t="shared" si="2"/>
        <v>0.82222222222222219</v>
      </c>
      <c r="BD9" s="30">
        <f>_xlfn.RANK.EQ(BC9,BC$6:BC$11)</f>
        <v>3</v>
      </c>
      <c r="BE9" s="31">
        <f>SUMIFS(E9:AW9,E9:AW9,"&gt;=0")/(SUMIFS($E$4:$AW$4,E9:AW9,"&gt;=0"))</f>
        <v>0.38235294117647056</v>
      </c>
      <c r="BF9" s="30">
        <f>_xlfn.RANK.EQ(BE9,BE$6:BE$11)</f>
        <v>4</v>
      </c>
      <c r="BG9" s="32">
        <f>SUMIFS(E9:AW9,E$5:AW$5,"X")/$BG$4</f>
        <v>0.41025641025641024</v>
      </c>
      <c r="BH9" s="30">
        <f>_xlfn.RANK.EQ(BG9,BG$6:BG$11)</f>
        <v>4</v>
      </c>
      <c r="BI9" s="33">
        <f t="shared" si="0"/>
        <v>6.7469879518072284</v>
      </c>
      <c r="BJ9" s="88">
        <f t="shared" si="3"/>
        <v>9.4457831325301189</v>
      </c>
      <c r="BK9" s="34">
        <f>_xlfn.RANK.EQ(BI9,BI$6:BI$11)</f>
        <v>2</v>
      </c>
      <c r="BL9" s="91" t="s">
        <v>20</v>
      </c>
      <c r="BN9" s="1"/>
      <c r="BO9" s="1"/>
      <c r="BP9" s="1"/>
    </row>
    <row r="10" spans="1:90" ht="20.399999999999999" thickBot="1">
      <c r="B10" s="88">
        <v>11.80722891566265</v>
      </c>
      <c r="C10" s="77">
        <v>1</v>
      </c>
      <c r="D10" s="75" t="s">
        <v>21</v>
      </c>
      <c r="E10" s="51">
        <v>1</v>
      </c>
      <c r="F10" s="50">
        <v>2</v>
      </c>
      <c r="G10" s="50">
        <v>2</v>
      </c>
      <c r="H10" s="50">
        <v>0</v>
      </c>
      <c r="I10" s="50">
        <v>1</v>
      </c>
      <c r="J10" s="50">
        <v>2</v>
      </c>
      <c r="K10" s="50">
        <v>3</v>
      </c>
      <c r="L10" s="50">
        <v>1</v>
      </c>
      <c r="M10" s="50">
        <v>0</v>
      </c>
      <c r="N10" s="50">
        <v>1</v>
      </c>
      <c r="O10" s="50">
        <v>1</v>
      </c>
      <c r="P10" s="50">
        <v>1</v>
      </c>
      <c r="Q10" s="50">
        <v>1</v>
      </c>
      <c r="R10" s="50">
        <v>0</v>
      </c>
      <c r="S10" s="50"/>
      <c r="T10" s="50"/>
      <c r="U10" s="50"/>
      <c r="V10" s="65"/>
      <c r="W10" s="51"/>
      <c r="X10" s="50">
        <v>2</v>
      </c>
      <c r="Y10" s="50">
        <v>4</v>
      </c>
      <c r="Z10" s="50">
        <v>0</v>
      </c>
      <c r="AA10" s="52">
        <v>0</v>
      </c>
      <c r="AB10" s="51">
        <v>1</v>
      </c>
      <c r="AC10" s="50">
        <v>2</v>
      </c>
      <c r="AD10" s="50">
        <v>0</v>
      </c>
      <c r="AE10" s="50">
        <v>0</v>
      </c>
      <c r="AF10" s="50">
        <v>1</v>
      </c>
      <c r="AG10" s="50">
        <v>0</v>
      </c>
      <c r="AH10" s="50">
        <v>1</v>
      </c>
      <c r="AI10" s="50">
        <v>0</v>
      </c>
      <c r="AJ10" s="50">
        <v>0</v>
      </c>
      <c r="AK10" s="50">
        <v>0</v>
      </c>
      <c r="AL10" s="50">
        <v>1</v>
      </c>
      <c r="AM10" s="50">
        <v>1</v>
      </c>
      <c r="AN10" s="50"/>
      <c r="AO10" s="50"/>
      <c r="AP10" s="50"/>
      <c r="AQ10" s="50"/>
      <c r="AR10" s="50">
        <v>0</v>
      </c>
      <c r="AS10" s="50"/>
      <c r="AT10" s="50">
        <v>0</v>
      </c>
      <c r="AU10" s="50">
        <v>2</v>
      </c>
      <c r="AV10" s="50">
        <v>2</v>
      </c>
      <c r="AW10" s="52">
        <v>0</v>
      </c>
      <c r="AX10" s="28">
        <f>SUM(__Anonymous_Sheet_DB__0[[#This Row],[Colonne3]:[Colonne20]])</f>
        <v>16</v>
      </c>
      <c r="AY10" s="28">
        <f>SUM(__Anonymous_Sheet_DB__0[[#This Row],[Colonne21]:[Colonne25]])</f>
        <v>6</v>
      </c>
      <c r="AZ10" s="29">
        <f>SUM(__Anonymous_Sheet_DB__0[[#This Row],[Colonne26]:[Colonne67]])</f>
        <v>11</v>
      </c>
      <c r="BA10" s="82">
        <v>2</v>
      </c>
      <c r="BB10" s="83">
        <f t="shared" si="1"/>
        <v>35</v>
      </c>
      <c r="BC10" s="84">
        <f t="shared" si="2"/>
        <v>0.77777777777777779</v>
      </c>
      <c r="BD10" s="30">
        <f>_xlfn.RANK.EQ(BC10,BC$6:BC$11)</f>
        <v>4</v>
      </c>
      <c r="BE10" s="31">
        <f>SUMIFS(E10:AW10,E10:AW10,"&gt;=0")/(SUMIFS($E$4:$AW$4,E10:AW10,"&gt;=0"))</f>
        <v>0.515625</v>
      </c>
      <c r="BF10" s="30">
        <f>_xlfn.RANK.EQ(BE10,BE$6:BE$11)</f>
        <v>1</v>
      </c>
      <c r="BG10" s="32">
        <f>SUMIFS(E10:AW10,E$5:AW$5,"X")/$BG$4</f>
        <v>0.66666666666666663</v>
      </c>
      <c r="BH10" s="30">
        <f>_xlfn.RANK.EQ(BG10,BG$6:BG$11)</f>
        <v>1</v>
      </c>
      <c r="BI10" s="33">
        <f t="shared" si="0"/>
        <v>8.4337349397590362</v>
      </c>
      <c r="BJ10" s="88">
        <f t="shared" si="3"/>
        <v>11.80722891566265</v>
      </c>
      <c r="BK10" s="34">
        <f>_xlfn.RANK.EQ(BI10,BI$6:BI$11)</f>
        <v>1</v>
      </c>
      <c r="BL10" s="91" t="s">
        <v>21</v>
      </c>
      <c r="BN10" s="1"/>
      <c r="BO10" s="1"/>
      <c r="BP10" s="1"/>
    </row>
    <row r="11" spans="1:90" ht="20.399999999999999" thickBot="1">
      <c r="B11" s="103">
        <v>8.0963855421686741</v>
      </c>
      <c r="C11" s="78">
        <v>5</v>
      </c>
      <c r="D11" s="75" t="s">
        <v>22</v>
      </c>
      <c r="E11" s="54">
        <v>1</v>
      </c>
      <c r="F11" s="55">
        <v>1</v>
      </c>
      <c r="G11" s="55">
        <v>0</v>
      </c>
      <c r="H11" s="55">
        <v>0</v>
      </c>
      <c r="I11" s="55">
        <v>0</v>
      </c>
      <c r="J11" s="55">
        <v>0</v>
      </c>
      <c r="K11" s="55">
        <v>1</v>
      </c>
      <c r="L11" s="55">
        <v>0</v>
      </c>
      <c r="M11" s="55">
        <v>1</v>
      </c>
      <c r="N11" s="55">
        <v>0</v>
      </c>
      <c r="O11" s="55"/>
      <c r="P11" s="55">
        <v>1</v>
      </c>
      <c r="Q11" s="55">
        <v>1</v>
      </c>
      <c r="R11" s="55">
        <v>0</v>
      </c>
      <c r="S11" s="55"/>
      <c r="T11" s="55">
        <v>1</v>
      </c>
      <c r="U11" s="55">
        <v>0</v>
      </c>
      <c r="V11" s="66">
        <v>0</v>
      </c>
      <c r="W11" s="54">
        <v>0</v>
      </c>
      <c r="X11" s="55">
        <v>1</v>
      </c>
      <c r="Y11" s="55">
        <v>3</v>
      </c>
      <c r="Z11" s="55">
        <v>2</v>
      </c>
      <c r="AA11" s="56">
        <v>0</v>
      </c>
      <c r="AB11" s="54">
        <v>1</v>
      </c>
      <c r="AC11" s="55">
        <v>2</v>
      </c>
      <c r="AD11" s="55">
        <v>0</v>
      </c>
      <c r="AE11" s="55">
        <v>1</v>
      </c>
      <c r="AF11" s="55">
        <v>0</v>
      </c>
      <c r="AG11" s="55">
        <v>0</v>
      </c>
      <c r="AH11" s="55">
        <v>1</v>
      </c>
      <c r="AI11" s="55">
        <v>2</v>
      </c>
      <c r="AJ11" s="55">
        <v>0</v>
      </c>
      <c r="AK11" s="55">
        <v>1</v>
      </c>
      <c r="AL11" s="55">
        <v>0</v>
      </c>
      <c r="AM11" s="55"/>
      <c r="AN11" s="55">
        <v>0</v>
      </c>
      <c r="AO11" s="55">
        <v>1</v>
      </c>
      <c r="AP11" s="55">
        <v>1</v>
      </c>
      <c r="AQ11" s="55">
        <v>0</v>
      </c>
      <c r="AR11" s="55"/>
      <c r="AS11" s="55">
        <v>0</v>
      </c>
      <c r="AT11" s="55"/>
      <c r="AU11" s="55"/>
      <c r="AV11" s="55"/>
      <c r="AW11" s="56">
        <v>0</v>
      </c>
      <c r="AX11" s="28">
        <f>SUM(__Anonymous_Sheet_DB__0[[#This Row],[Colonne3]:[Colonne20]])</f>
        <v>7</v>
      </c>
      <c r="AY11" s="28">
        <f>SUM(__Anonymous_Sheet_DB__0[[#This Row],[Colonne21]:[Colonne25]])</f>
        <v>6</v>
      </c>
      <c r="AZ11" s="29">
        <f>SUM(__Anonymous_Sheet_DB__0[[#This Row],[Colonne26]:[Colonne67]])</f>
        <v>10</v>
      </c>
      <c r="BA11" s="82">
        <v>1</v>
      </c>
      <c r="BB11" s="83">
        <f t="shared" si="1"/>
        <v>24</v>
      </c>
      <c r="BC11" s="101">
        <f t="shared" si="2"/>
        <v>0.84444444444444444</v>
      </c>
      <c r="BD11" s="92">
        <f>_xlfn.RANK.EQ(BC11,BC$6:BC$11)</f>
        <v>2</v>
      </c>
      <c r="BE11" s="93">
        <f>SUMIFS(E11:AW11,E11:AW11,"&gt;=0")/(SUMIFS($E$4:$AW$4,E11:AW11,"&gt;=0"))</f>
        <v>0.34328358208955223</v>
      </c>
      <c r="BF11" s="92">
        <f>_xlfn.RANK.EQ(BE11,BE$6:BE$11)</f>
        <v>6</v>
      </c>
      <c r="BG11" s="94">
        <f>SUMIFS(E11:AW11,E$5:AW$5,"X")/$BG$4</f>
        <v>0.35897435897435898</v>
      </c>
      <c r="BH11" s="92">
        <f>_xlfn.RANK.EQ(BG11,BG$6:BG$11)</f>
        <v>6</v>
      </c>
      <c r="BI11" s="95">
        <f t="shared" si="0"/>
        <v>5.7831325301204819</v>
      </c>
      <c r="BJ11" s="103">
        <f t="shared" si="3"/>
        <v>8.0963855421686741</v>
      </c>
      <c r="BK11" s="96">
        <f>_xlfn.RANK.EQ(BI11,BI$6:BI$11)</f>
        <v>5</v>
      </c>
      <c r="BL11" s="97" t="s">
        <v>22</v>
      </c>
      <c r="BN11" s="1"/>
      <c r="BO11" s="1"/>
      <c r="BP11" s="1"/>
    </row>
    <row r="12" spans="1:90" ht="25.2" customHeight="1" thickBot="1">
      <c r="D12" s="35" t="s">
        <v>23</v>
      </c>
      <c r="E12" s="99">
        <f>SUM(E6:E11)/(6*E4)</f>
        <v>0.41666666666666669</v>
      </c>
      <c r="F12" s="72">
        <f>SUM(F6:F11)/(6*F4)</f>
        <v>0.75</v>
      </c>
      <c r="G12" s="79">
        <f t="shared" ref="G12:AW12" si="4">SUM(G6:G11)/(6*G4)</f>
        <v>0.33333333333333331</v>
      </c>
      <c r="H12" s="73">
        <f t="shared" si="4"/>
        <v>0</v>
      </c>
      <c r="I12" s="74">
        <f t="shared" si="4"/>
        <v>0.5</v>
      </c>
      <c r="J12" s="74">
        <f t="shared" si="4"/>
        <v>0.58333333333333337</v>
      </c>
      <c r="K12" s="79">
        <f t="shared" si="4"/>
        <v>0.44444444444444442</v>
      </c>
      <c r="L12" s="74">
        <f t="shared" si="4"/>
        <v>0.33333333333333331</v>
      </c>
      <c r="M12" s="72">
        <f t="shared" si="4"/>
        <v>0.66666666666666663</v>
      </c>
      <c r="N12" s="79">
        <f t="shared" si="4"/>
        <v>0.5</v>
      </c>
      <c r="O12" s="79">
        <f t="shared" si="4"/>
        <v>0.1111111111111111</v>
      </c>
      <c r="P12" s="72">
        <f t="shared" si="4"/>
        <v>0.66666666666666663</v>
      </c>
      <c r="Q12" s="74">
        <f t="shared" si="4"/>
        <v>0.5</v>
      </c>
      <c r="R12" s="79">
        <f t="shared" si="4"/>
        <v>0</v>
      </c>
      <c r="S12" s="79">
        <f t="shared" si="4"/>
        <v>8.3333333333333329E-2</v>
      </c>
      <c r="T12" s="79">
        <f t="shared" si="4"/>
        <v>8.3333333333333329E-2</v>
      </c>
      <c r="U12" s="79">
        <f t="shared" si="4"/>
        <v>0</v>
      </c>
      <c r="V12" s="80">
        <f t="shared" si="4"/>
        <v>0</v>
      </c>
      <c r="W12" s="98">
        <f t="shared" si="4"/>
        <v>0</v>
      </c>
      <c r="X12" s="74">
        <f t="shared" si="4"/>
        <v>0.58333333333333337</v>
      </c>
      <c r="Y12" s="74">
        <f t="shared" si="4"/>
        <v>0.5</v>
      </c>
      <c r="Z12" s="79">
        <f t="shared" si="4"/>
        <v>0.16666666666666666</v>
      </c>
      <c r="AA12" s="80">
        <f t="shared" si="4"/>
        <v>0</v>
      </c>
      <c r="AB12" s="71">
        <f t="shared" si="4"/>
        <v>1</v>
      </c>
      <c r="AC12" s="72">
        <f t="shared" si="4"/>
        <v>0.91666666666666663</v>
      </c>
      <c r="AD12" s="73">
        <f t="shared" si="4"/>
        <v>0.16666666666666666</v>
      </c>
      <c r="AE12" s="79">
        <f t="shared" si="4"/>
        <v>8.3333333333333329E-2</v>
      </c>
      <c r="AF12" s="73">
        <f t="shared" si="4"/>
        <v>0.22222222222222221</v>
      </c>
      <c r="AG12" s="73">
        <f t="shared" si="4"/>
        <v>0.16666666666666666</v>
      </c>
      <c r="AH12" s="72">
        <f t="shared" si="4"/>
        <v>0.83333333333333337</v>
      </c>
      <c r="AI12" s="79">
        <f t="shared" si="4"/>
        <v>0.33333333333333331</v>
      </c>
      <c r="AJ12" s="74">
        <f t="shared" si="4"/>
        <v>0.5</v>
      </c>
      <c r="AK12" s="72">
        <f t="shared" si="4"/>
        <v>0.66666666666666663</v>
      </c>
      <c r="AL12" s="72">
        <f t="shared" si="4"/>
        <v>0.66666666666666663</v>
      </c>
      <c r="AM12" s="74">
        <f t="shared" si="4"/>
        <v>0.5</v>
      </c>
      <c r="AN12" s="79">
        <f t="shared" si="4"/>
        <v>0.33333333333333331</v>
      </c>
      <c r="AO12" s="79">
        <f t="shared" si="4"/>
        <v>0.25</v>
      </c>
      <c r="AP12" s="79">
        <f t="shared" si="4"/>
        <v>0.33333333333333331</v>
      </c>
      <c r="AQ12" s="79">
        <f t="shared" si="4"/>
        <v>0.16666666666666666</v>
      </c>
      <c r="AR12" s="79">
        <f t="shared" si="4"/>
        <v>8.3333333333333329E-2</v>
      </c>
      <c r="AS12" s="73">
        <f t="shared" si="4"/>
        <v>0.16666666666666666</v>
      </c>
      <c r="AT12" s="79">
        <f t="shared" si="4"/>
        <v>0</v>
      </c>
      <c r="AU12" s="73">
        <f t="shared" si="4"/>
        <v>0.16666666666666666</v>
      </c>
      <c r="AV12" s="72">
        <f t="shared" si="4"/>
        <v>0.66666666666666663</v>
      </c>
      <c r="AW12" s="80">
        <f t="shared" si="4"/>
        <v>8.3333333333333329E-2</v>
      </c>
      <c r="AX12" s="36">
        <f>SUM(AX6:AX11)/(6*AX4)</f>
        <v>0.29292929292929293</v>
      </c>
      <c r="AY12" s="36">
        <f t="shared" ref="AY12:AZ12" si="5">SUM(AY6:AY11)/(6*AY4)</f>
        <v>0.29166666666666669</v>
      </c>
      <c r="AZ12" s="36">
        <f t="shared" si="5"/>
        <v>0.35185185185185186</v>
      </c>
      <c r="BA12" s="53">
        <f>AVERAGE(BA6:BA11)</f>
        <v>1.6666666666666667</v>
      </c>
      <c r="BB12" s="100">
        <f>AVERAGE(BB6:BB11)</f>
        <v>27.5</v>
      </c>
      <c r="BC12" s="102">
        <f>AVERAGE(BC6:BC11)</f>
        <v>0.80740740740740735</v>
      </c>
      <c r="BD12" s="37"/>
      <c r="BE12" s="38">
        <f>AVERAGE(BE6:BE11)</f>
        <v>0.39680966539511475</v>
      </c>
      <c r="BF12" s="37"/>
      <c r="BG12" s="38">
        <f>AVERAGE(BG6:BG11)</f>
        <v>0.4829059829059828</v>
      </c>
      <c r="BH12" s="37"/>
      <c r="BI12" s="39"/>
      <c r="BJ12" s="40"/>
      <c r="BK12" s="2"/>
      <c r="BN12" s="1"/>
      <c r="BO12" s="1"/>
      <c r="BP12" s="1"/>
    </row>
    <row r="13" spans="1:90" ht="35.4" customHeight="1" thickBot="1">
      <c r="D13" s="17" t="s">
        <v>24</v>
      </c>
      <c r="E13" s="57" t="s">
        <v>16</v>
      </c>
      <c r="F13" s="58" t="s">
        <v>16</v>
      </c>
      <c r="G13" s="58"/>
      <c r="H13" s="58" t="s">
        <v>16</v>
      </c>
      <c r="I13" s="58" t="s">
        <v>16</v>
      </c>
      <c r="J13" s="58" t="s">
        <v>16</v>
      </c>
      <c r="K13" s="58"/>
      <c r="L13" s="58" t="s">
        <v>16</v>
      </c>
      <c r="M13" s="58" t="s">
        <v>16</v>
      </c>
      <c r="N13" s="58"/>
      <c r="O13" s="58"/>
      <c r="P13" s="58" t="s">
        <v>16</v>
      </c>
      <c r="Q13" s="58" t="s">
        <v>16</v>
      </c>
      <c r="R13" s="58"/>
      <c r="S13" s="58"/>
      <c r="T13" s="58"/>
      <c r="U13" s="58"/>
      <c r="V13" s="63"/>
      <c r="W13" s="57" t="s">
        <v>16</v>
      </c>
      <c r="X13" s="58" t="s">
        <v>16</v>
      </c>
      <c r="Y13" s="58" t="s">
        <v>16</v>
      </c>
      <c r="Z13" s="58"/>
      <c r="AA13" s="59"/>
      <c r="AB13" s="57" t="s">
        <v>16</v>
      </c>
      <c r="AC13" s="58" t="s">
        <v>16</v>
      </c>
      <c r="AD13" s="58" t="s">
        <v>16</v>
      </c>
      <c r="AE13" s="58"/>
      <c r="AF13" s="58" t="s">
        <v>16</v>
      </c>
      <c r="AG13" s="58" t="s">
        <v>16</v>
      </c>
      <c r="AH13" s="58" t="s">
        <v>16</v>
      </c>
      <c r="AI13" s="58"/>
      <c r="AJ13" s="58" t="s">
        <v>16</v>
      </c>
      <c r="AK13" s="58" t="s">
        <v>16</v>
      </c>
      <c r="AL13" s="58" t="s">
        <v>16</v>
      </c>
      <c r="AM13" s="58" t="s">
        <v>16</v>
      </c>
      <c r="AN13" s="58"/>
      <c r="AO13" s="58"/>
      <c r="AP13" s="58"/>
      <c r="AQ13" s="58"/>
      <c r="AR13" s="58"/>
      <c r="AS13" s="58" t="s">
        <v>16</v>
      </c>
      <c r="AT13" s="58"/>
      <c r="AU13" s="58" t="s">
        <v>16</v>
      </c>
      <c r="AV13" s="58" t="s">
        <v>16</v>
      </c>
      <c r="AW13" s="59"/>
      <c r="AX13" s="2"/>
      <c r="AY13" s="2"/>
      <c r="AZ13" s="2"/>
      <c r="BA13" s="2"/>
      <c r="BB13" s="2"/>
      <c r="BC13" s="41"/>
      <c r="BD13" s="2"/>
      <c r="BE13" s="2"/>
      <c r="BF13" s="2"/>
      <c r="BK13" s="2"/>
      <c r="BN13" s="1"/>
      <c r="BO13" s="1"/>
      <c r="BP13" s="1"/>
    </row>
    <row r="14" spans="1:90" ht="31.2" customHeight="1" thickBot="1">
      <c r="D14" s="17" t="s">
        <v>12</v>
      </c>
      <c r="E14" s="57">
        <v>2</v>
      </c>
      <c r="F14" s="58">
        <v>2</v>
      </c>
      <c r="G14" s="58">
        <v>3</v>
      </c>
      <c r="H14" s="58">
        <v>1</v>
      </c>
      <c r="I14" s="58">
        <v>1</v>
      </c>
      <c r="J14" s="58">
        <v>2</v>
      </c>
      <c r="K14" s="58">
        <v>3</v>
      </c>
      <c r="L14" s="58">
        <v>1</v>
      </c>
      <c r="M14" s="58">
        <v>1</v>
      </c>
      <c r="N14" s="58">
        <v>1</v>
      </c>
      <c r="O14" s="58">
        <v>3</v>
      </c>
      <c r="P14" s="58">
        <v>1</v>
      </c>
      <c r="Q14" s="58">
        <v>1</v>
      </c>
      <c r="R14" s="58">
        <v>4</v>
      </c>
      <c r="S14" s="58">
        <v>2</v>
      </c>
      <c r="T14" s="58">
        <v>2</v>
      </c>
      <c r="U14" s="58">
        <v>1</v>
      </c>
      <c r="V14" s="63">
        <v>2</v>
      </c>
      <c r="W14" s="57">
        <v>1</v>
      </c>
      <c r="X14" s="58">
        <v>2</v>
      </c>
      <c r="Y14" s="58">
        <v>4</v>
      </c>
      <c r="Z14" s="58">
        <v>2</v>
      </c>
      <c r="AA14" s="59">
        <v>3</v>
      </c>
      <c r="AB14" s="57">
        <v>1</v>
      </c>
      <c r="AC14" s="58">
        <v>2</v>
      </c>
      <c r="AD14" s="58">
        <v>1</v>
      </c>
      <c r="AE14" s="58">
        <v>2</v>
      </c>
      <c r="AF14" s="58">
        <v>3</v>
      </c>
      <c r="AG14" s="58">
        <v>1</v>
      </c>
      <c r="AH14" s="58">
        <v>1</v>
      </c>
      <c r="AI14" s="58">
        <v>2</v>
      </c>
      <c r="AJ14" s="58">
        <v>1</v>
      </c>
      <c r="AK14" s="58">
        <v>1</v>
      </c>
      <c r="AL14" s="58">
        <v>1</v>
      </c>
      <c r="AM14" s="58">
        <v>2</v>
      </c>
      <c r="AN14" s="58">
        <v>2</v>
      </c>
      <c r="AO14" s="58">
        <v>2</v>
      </c>
      <c r="AP14" s="58">
        <v>2</v>
      </c>
      <c r="AQ14" s="58">
        <v>2</v>
      </c>
      <c r="AR14" s="58">
        <v>2</v>
      </c>
      <c r="AS14" s="58">
        <v>2</v>
      </c>
      <c r="AT14" s="58">
        <v>1</v>
      </c>
      <c r="AU14" s="58">
        <v>2</v>
      </c>
      <c r="AV14" s="58">
        <v>2</v>
      </c>
      <c r="AW14" s="59">
        <v>2</v>
      </c>
      <c r="AX14" s="2"/>
      <c r="AY14" s="2"/>
      <c r="AZ14" s="2"/>
      <c r="BA14" s="2"/>
      <c r="BB14" s="2"/>
      <c r="BC14" s="41"/>
      <c r="BD14" s="2"/>
      <c r="BE14" s="2"/>
      <c r="BF14" s="2"/>
      <c r="BH14" s="42" t="s">
        <v>25</v>
      </c>
      <c r="BI14" s="43">
        <f>AVERAGE(BI6:BI11)</f>
        <v>6.6265060240963853</v>
      </c>
      <c r="BJ14" s="44">
        <f>AVERAGE(BJ6:BJ11)</f>
        <v>9.2771084337349379</v>
      </c>
      <c r="BK14" s="2"/>
      <c r="BN14" s="1"/>
      <c r="BO14" s="1"/>
      <c r="BP14" s="1"/>
    </row>
    <row r="15" spans="1:90" customFormat="1" ht="31.8" customHeight="1" thickBot="1">
      <c r="A15" s="1"/>
      <c r="B15" s="1"/>
      <c r="C15" s="1"/>
      <c r="D15" s="35" t="s">
        <v>0</v>
      </c>
      <c r="E15" s="57">
        <v>1</v>
      </c>
      <c r="F15" s="58">
        <v>2</v>
      </c>
      <c r="G15" s="58">
        <v>3</v>
      </c>
      <c r="H15" s="58">
        <v>4</v>
      </c>
      <c r="I15" s="58">
        <v>5</v>
      </c>
      <c r="J15" s="58">
        <v>6</v>
      </c>
      <c r="K15" s="58">
        <v>7</v>
      </c>
      <c r="L15" s="58">
        <v>8</v>
      </c>
      <c r="M15" s="58">
        <v>9</v>
      </c>
      <c r="N15" s="58">
        <v>10</v>
      </c>
      <c r="O15" s="58">
        <v>11</v>
      </c>
      <c r="P15" s="58">
        <v>12</v>
      </c>
      <c r="Q15" s="58">
        <v>13</v>
      </c>
      <c r="R15" s="58">
        <v>14</v>
      </c>
      <c r="S15" s="58">
        <v>15</v>
      </c>
      <c r="T15" s="58">
        <v>16</v>
      </c>
      <c r="U15" s="58">
        <v>17</v>
      </c>
      <c r="V15" s="63">
        <v>18</v>
      </c>
      <c r="W15" s="57">
        <v>22</v>
      </c>
      <c r="X15" s="58">
        <v>23</v>
      </c>
      <c r="Y15" s="58">
        <v>24</v>
      </c>
      <c r="Z15" s="58">
        <v>25</v>
      </c>
      <c r="AA15" s="59">
        <v>26</v>
      </c>
      <c r="AB15" s="57">
        <v>27</v>
      </c>
      <c r="AC15" s="58">
        <v>28</v>
      </c>
      <c r="AD15" s="58">
        <v>29</v>
      </c>
      <c r="AE15" s="58">
        <v>30</v>
      </c>
      <c r="AF15" s="58">
        <v>31</v>
      </c>
      <c r="AG15" s="58">
        <v>32</v>
      </c>
      <c r="AH15" s="58">
        <v>33</v>
      </c>
      <c r="AI15" s="58">
        <v>34</v>
      </c>
      <c r="AJ15" s="58">
        <v>35</v>
      </c>
      <c r="AK15" s="58">
        <v>36</v>
      </c>
      <c r="AL15" s="58">
        <v>37</v>
      </c>
      <c r="AM15" s="58">
        <v>38</v>
      </c>
      <c r="AN15" s="58">
        <v>39</v>
      </c>
      <c r="AO15" s="58">
        <v>40</v>
      </c>
      <c r="AP15" s="58">
        <v>41</v>
      </c>
      <c r="AQ15" s="58">
        <v>42</v>
      </c>
      <c r="AR15" s="58">
        <v>43</v>
      </c>
      <c r="AS15" s="58">
        <v>44</v>
      </c>
      <c r="AT15" s="58">
        <v>45</v>
      </c>
      <c r="AU15" s="58">
        <v>46</v>
      </c>
      <c r="AV15" s="58">
        <v>47</v>
      </c>
      <c r="AW15" s="59">
        <v>48</v>
      </c>
      <c r="AX15" s="2"/>
      <c r="AY15" s="2"/>
      <c r="AZ15" s="2"/>
      <c r="BA15" s="2"/>
      <c r="BB15" s="2"/>
      <c r="BC15" s="41"/>
      <c r="BD15" s="2"/>
      <c r="BE15" s="2"/>
      <c r="BF15" s="2"/>
      <c r="BG15" s="1"/>
      <c r="BH15" s="45" t="s">
        <v>26</v>
      </c>
      <c r="BI15" s="46">
        <f>_xlfn.STDEV.S(BI6:BI11)</f>
        <v>0.98471405984108928</v>
      </c>
      <c r="BJ15" s="47">
        <f>_xlfn.STDEV.S(BJ6:BJ11)</f>
        <v>1.3785996837775414</v>
      </c>
      <c r="BK15" s="2"/>
      <c r="BL15" s="1"/>
      <c r="BM15" s="1"/>
      <c r="BN15" s="3"/>
      <c r="BO15" s="4"/>
      <c r="BP15" s="4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customFormat="1" ht="31.2" customHeight="1" thickBot="1">
      <c r="A16" s="1"/>
      <c r="B16" s="1"/>
      <c r="C16" s="1"/>
      <c r="D16" s="1"/>
      <c r="E16" s="68" t="s">
        <v>30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8" t="s">
        <v>31</v>
      </c>
      <c r="X16" s="69"/>
      <c r="Y16" s="69"/>
      <c r="Z16" s="69"/>
      <c r="AA16" s="70"/>
      <c r="AB16" s="68" t="s">
        <v>32</v>
      </c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70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3"/>
      <c r="BO16" s="4"/>
      <c r="BP16" s="4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20" spans="2:68">
      <c r="BM20" s="3"/>
      <c r="BN20" s="4"/>
      <c r="BP20" s="1"/>
    </row>
    <row r="21" spans="2:68" ht="16.8">
      <c r="B21" s="48" t="s">
        <v>27</v>
      </c>
      <c r="C21" s="48" t="s">
        <v>28</v>
      </c>
      <c r="BG21" s="1">
        <f>20/16</f>
        <v>1.25</v>
      </c>
      <c r="BK21" s="3"/>
      <c r="BL21" s="4"/>
      <c r="BM21" s="4"/>
      <c r="BN21" s="1"/>
      <c r="BO21" s="1"/>
      <c r="BP21" s="1"/>
    </row>
    <row r="22" spans="2:68" ht="16.2">
      <c r="B22" s="49">
        <v>0</v>
      </c>
      <c r="C22" s="49">
        <f>COUNTIFS(BJ$6:BJ$11,"&gt;="&amp;B22,BJ$6:BJ$11,"&lt;"&amp;B23)</f>
        <v>0</v>
      </c>
      <c r="BK22" s="3"/>
      <c r="BL22" s="4"/>
      <c r="BM22" s="4"/>
      <c r="BN22" s="1"/>
      <c r="BO22" s="1"/>
      <c r="BP22" s="1"/>
    </row>
    <row r="23" spans="2:68" ht="16.2">
      <c r="B23" s="49">
        <v>1</v>
      </c>
      <c r="C23" s="49">
        <f>COUNTIFS(BJ$6:BJ$11,"&gt;="&amp;B23,BJ$6:BJ$11,"&lt;"&amp;B24)</f>
        <v>0</v>
      </c>
      <c r="BK23" s="3"/>
      <c r="BL23" s="4"/>
      <c r="BM23" s="4"/>
      <c r="BN23" s="1"/>
      <c r="BO23" s="1"/>
      <c r="BP23" s="1"/>
    </row>
    <row r="24" spans="2:68" ht="16.2">
      <c r="B24" s="49">
        <v>2</v>
      </c>
      <c r="C24" s="49">
        <f>COUNTIFS(BJ$6:BJ$11,"&gt;="&amp;B24,BJ$6:BJ$11,"&lt;"&amp;B25)</f>
        <v>0</v>
      </c>
      <c r="BK24" s="3"/>
      <c r="BL24" s="4"/>
      <c r="BM24" s="4"/>
      <c r="BN24" s="1"/>
      <c r="BO24" s="1"/>
      <c r="BP24" s="1"/>
    </row>
    <row r="25" spans="2:68" ht="16.2">
      <c r="B25" s="49">
        <v>3</v>
      </c>
      <c r="C25" s="49">
        <f>COUNTIFS(BJ$6:BJ$11,"&gt;="&amp;B25,BJ$6:BJ$11,"&lt;"&amp;B26)</f>
        <v>0</v>
      </c>
      <c r="BK25" s="3"/>
      <c r="BL25" s="4"/>
      <c r="BM25" s="4"/>
      <c r="BN25" s="1"/>
      <c r="BO25" s="1"/>
      <c r="BP25" s="1"/>
    </row>
    <row r="26" spans="2:68" ht="16.2">
      <c r="B26" s="49">
        <v>4</v>
      </c>
      <c r="C26" s="49">
        <f>COUNTIFS(BJ$6:BJ$11,"&gt;="&amp;B26,BJ$6:BJ$11,"&lt;"&amp;B27)</f>
        <v>0</v>
      </c>
      <c r="BK26" s="3"/>
      <c r="BL26" s="4"/>
      <c r="BM26" s="4"/>
      <c r="BN26" s="1"/>
      <c r="BO26" s="1"/>
      <c r="BP26" s="1"/>
    </row>
    <row r="27" spans="2:68" ht="16.2">
      <c r="B27" s="49">
        <v>5</v>
      </c>
      <c r="C27" s="49">
        <f>COUNTIFS(BJ$6:BJ$11,"&gt;="&amp;B27,BJ$6:BJ$11,"&lt;"&amp;B28)</f>
        <v>0</v>
      </c>
      <c r="BK27" s="3"/>
      <c r="BL27" s="4"/>
      <c r="BM27" s="4"/>
      <c r="BN27" s="1"/>
      <c r="BO27" s="1"/>
      <c r="BP27" s="1"/>
    </row>
    <row r="28" spans="2:68" ht="16.2">
      <c r="B28" s="49">
        <v>6</v>
      </c>
      <c r="C28" s="49">
        <f>COUNTIFS(BJ$6:BJ$11,"&gt;="&amp;B28,BJ$6:BJ$11,"&lt;"&amp;B29)</f>
        <v>0</v>
      </c>
      <c r="BK28" s="3"/>
      <c r="BL28" s="4"/>
      <c r="BM28" s="4"/>
      <c r="BN28" s="1"/>
      <c r="BO28" s="1"/>
      <c r="BP28" s="1"/>
    </row>
    <row r="29" spans="2:68" ht="16.2">
      <c r="B29" s="49">
        <v>7</v>
      </c>
      <c r="C29" s="49">
        <f>COUNTIFS(BJ$6:BJ$11,"&gt;="&amp;B29,BJ$6:BJ$11,"&lt;"&amp;B30)</f>
        <v>0</v>
      </c>
      <c r="BK29" s="3"/>
      <c r="BL29" s="4"/>
      <c r="BM29" s="4"/>
      <c r="BN29" s="1"/>
      <c r="BO29" s="1"/>
      <c r="BP29" s="1"/>
    </row>
    <row r="30" spans="2:68" ht="16.2">
      <c r="B30" s="49">
        <v>8</v>
      </c>
      <c r="C30" s="49">
        <f>COUNTIFS(BJ$6:BJ$11,"&gt;="&amp;B30,BJ$6:BJ$11,"&lt;"&amp;B31)</f>
        <v>3</v>
      </c>
      <c r="BK30" s="3"/>
      <c r="BL30" s="4"/>
      <c r="BM30" s="4"/>
      <c r="BN30" s="1"/>
      <c r="BO30" s="1"/>
      <c r="BP30" s="1"/>
    </row>
    <row r="31" spans="2:68" ht="16.2">
      <c r="B31" s="49">
        <v>9</v>
      </c>
      <c r="C31" s="49">
        <f>COUNTIFS(BJ$6:BJ$11,"&gt;="&amp;B31,BJ$6:BJ$11,"&lt;"&amp;B32)</f>
        <v>2</v>
      </c>
      <c r="BK31" s="3"/>
      <c r="BL31" s="4"/>
      <c r="BM31" s="4"/>
      <c r="BN31" s="1"/>
      <c r="BO31" s="1"/>
      <c r="BP31" s="1"/>
    </row>
    <row r="32" spans="2:68" ht="16.2">
      <c r="B32" s="49">
        <v>10</v>
      </c>
      <c r="C32" s="49">
        <f>COUNTIFS(BJ$6:BJ$11,"&gt;="&amp;B32,BJ$6:BJ$11,"&lt;"&amp;B33)</f>
        <v>0</v>
      </c>
      <c r="BK32" s="3"/>
      <c r="BL32" s="4"/>
      <c r="BM32" s="4"/>
      <c r="BN32" s="1"/>
      <c r="BO32" s="1"/>
      <c r="BP32" s="1"/>
    </row>
    <row r="33" spans="2:68" ht="16.2">
      <c r="B33" s="49">
        <v>11</v>
      </c>
      <c r="C33" s="49">
        <f>COUNTIFS(BJ$6:BJ$11,"&gt;="&amp;B33,BJ$6:BJ$11,"&lt;"&amp;B34)</f>
        <v>1</v>
      </c>
      <c r="BK33" s="3"/>
      <c r="BL33" s="4"/>
      <c r="BM33" s="4"/>
      <c r="BN33" s="1"/>
      <c r="BO33" s="1"/>
      <c r="BP33" s="1"/>
    </row>
    <row r="34" spans="2:68" ht="16.2">
      <c r="B34" s="49">
        <v>12</v>
      </c>
      <c r="C34" s="49">
        <f>COUNTIFS(BJ$6:BJ$11,"&gt;="&amp;B34,BJ$6:BJ$11,"&lt;"&amp;B35)</f>
        <v>0</v>
      </c>
      <c r="BK34" s="3"/>
      <c r="BL34" s="4"/>
      <c r="BM34" s="4"/>
      <c r="BN34" s="1"/>
      <c r="BO34" s="1"/>
      <c r="BP34" s="1"/>
    </row>
    <row r="35" spans="2:68" ht="16.2">
      <c r="B35" s="49">
        <v>13</v>
      </c>
      <c r="C35" s="49">
        <f>COUNTIFS(BJ$6:BJ$11,"&gt;="&amp;B35,BJ$6:BJ$11,"&lt;"&amp;B36)</f>
        <v>0</v>
      </c>
      <c r="BK35" s="3"/>
      <c r="BL35" s="4"/>
      <c r="BM35" s="4"/>
      <c r="BN35" s="1"/>
      <c r="BO35" s="1"/>
      <c r="BP35" s="1"/>
    </row>
    <row r="36" spans="2:68" ht="16.2">
      <c r="B36" s="49">
        <v>14</v>
      </c>
      <c r="C36" s="49">
        <f>COUNTIFS(BJ$6:BJ$11,"&gt;="&amp;B36,BJ$6:BJ$11,"&lt;"&amp;B37)</f>
        <v>0</v>
      </c>
      <c r="BK36" s="3"/>
      <c r="BL36" s="4"/>
      <c r="BM36" s="4"/>
      <c r="BN36" s="1"/>
      <c r="BO36" s="1"/>
      <c r="BP36" s="1"/>
    </row>
    <row r="37" spans="2:68" ht="16.2">
      <c r="B37" s="49">
        <v>15</v>
      </c>
      <c r="C37" s="49">
        <f>COUNTIFS(BJ$6:BJ$11,"&gt;="&amp;B37,BJ$6:BJ$11,"&lt;"&amp;B38)</f>
        <v>0</v>
      </c>
      <c r="BK37" s="3"/>
      <c r="BL37" s="4"/>
      <c r="BM37" s="4"/>
      <c r="BN37" s="1"/>
      <c r="BO37" s="1"/>
      <c r="BP37" s="1"/>
    </row>
    <row r="38" spans="2:68" ht="16.2">
      <c r="B38" s="49">
        <v>16</v>
      </c>
      <c r="C38" s="49">
        <f>COUNTIFS(BJ$6:BJ$11,"&gt;="&amp;B38,BJ$6:BJ$11,"&lt;"&amp;B39)</f>
        <v>0</v>
      </c>
      <c r="BK38" s="3"/>
      <c r="BL38" s="4"/>
      <c r="BM38" s="4"/>
      <c r="BN38" s="1"/>
      <c r="BO38" s="1"/>
      <c r="BP38" s="1"/>
    </row>
    <row r="39" spans="2:68" ht="16.2">
      <c r="B39" s="49">
        <v>17</v>
      </c>
      <c r="C39" s="49">
        <f>COUNTIFS(BJ$6:BJ$11,"&gt;="&amp;B39,BJ$6:BJ$11,"&lt;"&amp;B40)</f>
        <v>0</v>
      </c>
      <c r="BK39" s="3"/>
      <c r="BL39" s="4"/>
      <c r="BM39" s="4"/>
      <c r="BN39" s="1"/>
      <c r="BO39" s="1"/>
      <c r="BP39" s="1"/>
    </row>
    <row r="40" spans="2:68" ht="16.2">
      <c r="B40" s="49">
        <v>18</v>
      </c>
      <c r="C40" s="49">
        <f>COUNTIFS(BJ$6:BJ$11,"&gt;="&amp;B40,BJ$6:BJ$11,"&lt;"&amp;B41)</f>
        <v>0</v>
      </c>
      <c r="BK40" s="3"/>
      <c r="BL40" s="4"/>
      <c r="BM40" s="4"/>
      <c r="BN40" s="1"/>
      <c r="BO40" s="1"/>
      <c r="BP40" s="1"/>
    </row>
    <row r="41" spans="2:68" ht="16.2">
      <c r="B41" s="49">
        <v>19</v>
      </c>
      <c r="C41" s="49">
        <f>COUNTIFS(BJ$6:BJ$11,"&gt;="&amp;B41,BJ$6:BJ$11,"&lt;"&amp;B42)</f>
        <v>0</v>
      </c>
      <c r="BK41" s="3"/>
      <c r="BL41" s="4"/>
      <c r="BM41" s="4"/>
      <c r="BN41" s="1"/>
      <c r="BO41" s="1"/>
      <c r="BP41" s="1"/>
    </row>
    <row r="42" spans="2:68" ht="16.2">
      <c r="B42" s="49">
        <v>20</v>
      </c>
      <c r="C42" s="49">
        <f>COUNTIFS(BJ$6:BJ$11,"&gt;="&amp;B42,BJ$6:BJ$11,"&lt;"&amp;B43)</f>
        <v>0</v>
      </c>
      <c r="BK42" s="3"/>
      <c r="BL42" s="4"/>
      <c r="BM42" s="4"/>
      <c r="BN42" s="1"/>
      <c r="BO42" s="1"/>
      <c r="BP42" s="1"/>
    </row>
    <row r="43" spans="2:68">
      <c r="BK43" s="3"/>
      <c r="BL43" s="4"/>
      <c r="BM43" s="4"/>
      <c r="BN43" s="1"/>
      <c r="BO43" s="1"/>
      <c r="BP43" s="1"/>
    </row>
    <row r="44" spans="2:68">
      <c r="B44" s="1" t="s">
        <v>29</v>
      </c>
      <c r="C44" s="2">
        <f>SUM(C22:C42)</f>
        <v>6</v>
      </c>
      <c r="BK44" s="3"/>
      <c r="BL44" s="4"/>
      <c r="BM44" s="4"/>
      <c r="BN44" s="1"/>
      <c r="BO44" s="1"/>
      <c r="BP44" s="1"/>
    </row>
    <row r="45" spans="2:68">
      <c r="BK45" s="3"/>
      <c r="BL45" s="4"/>
      <c r="BM45" s="4"/>
      <c r="BN45" s="1"/>
      <c r="BO45" s="1"/>
      <c r="BP45" s="1"/>
    </row>
    <row r="46" spans="2:68">
      <c r="BM46" s="3"/>
      <c r="BN46" s="4"/>
      <c r="BP46" s="1"/>
    </row>
  </sheetData>
  <mergeCells count="6">
    <mergeCell ref="E2:V2"/>
    <mergeCell ref="W2:AA2"/>
    <mergeCell ref="AB2:AW2"/>
    <mergeCell ref="E16:V16"/>
    <mergeCell ref="W16:AA16"/>
    <mergeCell ref="AB16:AW16"/>
  </mergeCells>
  <phoneticPr fontId="21" type="noConversion"/>
  <conditionalFormatting sqref="B6:BL11">
    <cfRule type="expression" dxfId="1" priority="1" stopIfTrue="1">
      <formula>NOT(MOD(ROW(),2))</formula>
    </cfRule>
  </conditionalFormatting>
  <printOptions horizontalCentered="1" verticalCentered="1"/>
  <pageMargins left="0" right="0" top="0.39370078740157505" bottom="0.39370078740157505" header="0" footer="0"/>
  <pageSetup paperSize="9" scale="34" fitToWidth="0" fitToHeight="0" orientation="landscape" r:id="rId1"/>
  <headerFooter>
    <oddHeader>&amp;C&amp;A</oddHeader>
    <oddFooter>&amp;CPage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Cc blanc CC INP_2024-2025_PC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33623</dc:creator>
  <dc:description/>
  <cp:lastModifiedBy>Jean  Fournaise</cp:lastModifiedBy>
  <cp:revision>3</cp:revision>
  <cp:lastPrinted>2025-02-04T07:00:18Z</cp:lastPrinted>
  <dcterms:created xsi:type="dcterms:W3CDTF">2024-02-25T19:05:44Z</dcterms:created>
  <dcterms:modified xsi:type="dcterms:W3CDTF">2025-03-03T23:45:06Z</dcterms:modified>
</cp:coreProperties>
</file>