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23\Nextcloud\Année 2024-2025\Année 24-25\PC 24-25\DS\DS3\"/>
    </mc:Choice>
  </mc:AlternateContent>
  <xr:revisionPtr revIDLastSave="0" documentId="8_{A379EFE0-3808-4E15-8AB8-1E260A6C0597}" xr6:coauthVersionLast="47" xr6:coauthVersionMax="47" xr10:uidLastSave="{00000000-0000-0000-0000-000000000000}"/>
  <bookViews>
    <workbookView xWindow="-108" yWindow="-108" windowWidth="23256" windowHeight="12456" xr2:uid="{CEA33A08-31EE-4A59-802D-F545ED4E366A}"/>
  </bookViews>
  <sheets>
    <sheet name="DS_3_2024-2025_PC" sheetId="1" r:id="rId1"/>
  </sheets>
  <calcPr calcId="191029" fullCalcOnLoad="1"/>
</workbook>
</file>

<file path=xl/calcChain.xml><?xml version="1.0" encoding="utf-8"?>
<calcChain xmlns="http://schemas.openxmlformats.org/spreadsheetml/2006/main">
  <c r="BB33" i="1" l="1"/>
  <c r="BA33" i="1"/>
  <c r="AZ33" i="1"/>
  <c r="AY33" i="1"/>
  <c r="BD33" i="1" s="1"/>
  <c r="AX33" i="1"/>
  <c r="BB32" i="1"/>
  <c r="BA32" i="1"/>
  <c r="BD32" i="1" s="1"/>
  <c r="AZ32" i="1"/>
  <c r="AY32" i="1"/>
  <c r="AX32" i="1"/>
  <c r="BB31" i="1"/>
  <c r="BA31" i="1"/>
  <c r="AZ31" i="1"/>
  <c r="AY31" i="1"/>
  <c r="BD31" i="1" s="1"/>
  <c r="AX31" i="1"/>
  <c r="BB30" i="1"/>
  <c r="BA30" i="1"/>
  <c r="AZ30" i="1"/>
  <c r="AY30" i="1"/>
  <c r="AX30" i="1"/>
  <c r="BD30" i="1" s="1"/>
  <c r="BB29" i="1"/>
  <c r="BA29" i="1"/>
  <c r="BD29" i="1" s="1"/>
  <c r="AZ29" i="1"/>
  <c r="AY29" i="1"/>
  <c r="AX29" i="1"/>
  <c r="BB28" i="1"/>
  <c r="BA28" i="1"/>
  <c r="AZ28" i="1"/>
  <c r="AY28" i="1"/>
  <c r="BD28" i="1" s="1"/>
  <c r="AX28" i="1"/>
  <c r="BB27" i="1"/>
  <c r="BA27" i="1"/>
  <c r="AZ27" i="1"/>
  <c r="AY27" i="1"/>
  <c r="BD27" i="1" s="1"/>
  <c r="AX27" i="1"/>
  <c r="BD26" i="1"/>
  <c r="BB26" i="1"/>
  <c r="BA26" i="1"/>
  <c r="AZ26" i="1"/>
  <c r="AY26" i="1"/>
  <c r="AX26" i="1"/>
  <c r="BB25" i="1"/>
  <c r="BA25" i="1"/>
  <c r="BD25" i="1" s="1"/>
  <c r="AZ25" i="1"/>
  <c r="AY25" i="1"/>
  <c r="AX25" i="1"/>
  <c r="BB24" i="1"/>
  <c r="BA24" i="1"/>
  <c r="AZ24" i="1"/>
  <c r="AY24" i="1"/>
  <c r="BD24" i="1" s="1"/>
  <c r="AX24" i="1"/>
  <c r="BB23" i="1"/>
  <c r="BA23" i="1"/>
  <c r="AZ23" i="1"/>
  <c r="AY23" i="1"/>
  <c r="BD23" i="1" s="1"/>
  <c r="AX23" i="1"/>
  <c r="BD22" i="1"/>
  <c r="BB22" i="1"/>
  <c r="BA22" i="1"/>
  <c r="AZ22" i="1"/>
  <c r="AY22" i="1"/>
  <c r="AX22" i="1"/>
  <c r="BD21" i="1"/>
  <c r="BB21" i="1"/>
  <c r="BA21" i="1"/>
  <c r="AZ21" i="1"/>
  <c r="AY21" i="1"/>
  <c r="AX21" i="1"/>
  <c r="BB20" i="1"/>
  <c r="BA20" i="1"/>
  <c r="AZ20" i="1"/>
  <c r="AY20" i="1"/>
  <c r="BD20" i="1" s="1"/>
  <c r="AX20" i="1"/>
  <c r="BB19" i="1"/>
  <c r="BA19" i="1"/>
  <c r="AZ19" i="1"/>
  <c r="AY19" i="1"/>
  <c r="BD19" i="1" s="1"/>
  <c r="AX19" i="1"/>
  <c r="BD18" i="1"/>
  <c r="BB18" i="1"/>
  <c r="BA18" i="1"/>
  <c r="AZ18" i="1"/>
  <c r="AY18" i="1"/>
  <c r="AX18" i="1"/>
  <c r="BD17" i="1"/>
  <c r="BB17" i="1"/>
  <c r="BA17" i="1"/>
  <c r="AZ17" i="1"/>
  <c r="AY17" i="1"/>
  <c r="AX17" i="1"/>
  <c r="BB16" i="1"/>
  <c r="BA16" i="1"/>
  <c r="AZ16" i="1"/>
  <c r="AY16" i="1"/>
  <c r="BD16" i="1" s="1"/>
  <c r="AX16" i="1"/>
  <c r="BB15" i="1"/>
  <c r="BA15" i="1"/>
  <c r="AZ15" i="1"/>
  <c r="AY15" i="1"/>
  <c r="BD15" i="1" s="1"/>
  <c r="AX15" i="1"/>
  <c r="BD14" i="1"/>
  <c r="BB14" i="1"/>
  <c r="BA14" i="1"/>
  <c r="AZ14" i="1"/>
  <c r="AY14" i="1"/>
  <c r="AX14" i="1"/>
  <c r="BD13" i="1"/>
  <c r="BB13" i="1"/>
  <c r="BA13" i="1"/>
  <c r="AZ13" i="1"/>
  <c r="AY13" i="1"/>
  <c r="AX13" i="1"/>
  <c r="BB12" i="1"/>
  <c r="BA12" i="1"/>
  <c r="AZ12" i="1"/>
  <c r="AY12" i="1"/>
  <c r="BD12" i="1" s="1"/>
  <c r="AX12" i="1"/>
  <c r="BB11" i="1"/>
  <c r="BA11" i="1"/>
  <c r="AZ11" i="1"/>
  <c r="AY11" i="1"/>
  <c r="BD11" i="1" s="1"/>
  <c r="AX11" i="1"/>
  <c r="BD10" i="1"/>
  <c r="BB10" i="1"/>
  <c r="BA10" i="1"/>
  <c r="AZ10" i="1"/>
  <c r="AY10" i="1"/>
  <c r="AX10" i="1"/>
  <c r="BD9" i="1"/>
  <c r="BB9" i="1"/>
  <c r="BA9" i="1"/>
  <c r="AZ9" i="1"/>
  <c r="AY9" i="1"/>
  <c r="AX9" i="1"/>
  <c r="BB8" i="1"/>
  <c r="BA8" i="1"/>
  <c r="AZ8" i="1"/>
  <c r="AY8" i="1"/>
  <c r="BD8" i="1" s="1"/>
  <c r="AX8" i="1"/>
  <c r="BB7" i="1"/>
  <c r="BA7" i="1"/>
  <c r="AZ7" i="1"/>
  <c r="AY7" i="1"/>
  <c r="BD7" i="1" s="1"/>
  <c r="AX7" i="1"/>
  <c r="BD6" i="1"/>
  <c r="BB6" i="1"/>
  <c r="BA6" i="1"/>
  <c r="AZ6" i="1"/>
  <c r="AY6" i="1"/>
  <c r="AX6" i="1"/>
  <c r="BD5" i="1"/>
  <c r="BB5" i="1"/>
  <c r="BA5" i="1"/>
  <c r="AZ5" i="1"/>
  <c r="AY5" i="1"/>
  <c r="AX5" i="1"/>
  <c r="BG33" i="1"/>
  <c r="BH33" i="1" s="1"/>
  <c r="BE33" i="1"/>
  <c r="BG32" i="1"/>
  <c r="BH32" i="1" s="1"/>
  <c r="BE32" i="1"/>
  <c r="BF32" i="1" s="1"/>
  <c r="BI31" i="1"/>
  <c r="BH31" i="1"/>
  <c r="BG31" i="1"/>
  <c r="BE31" i="1"/>
  <c r="BI30" i="1"/>
  <c r="BG30" i="1"/>
  <c r="BH30" i="1" s="1"/>
  <c r="BE30" i="1"/>
  <c r="BF30" i="1" s="1"/>
  <c r="BG29" i="1"/>
  <c r="BE29" i="1"/>
  <c r="BI28" i="1"/>
  <c r="BG28" i="1"/>
  <c r="BH28" i="1" s="1"/>
  <c r="BE28" i="1"/>
  <c r="BF28" i="1" s="1"/>
  <c r="BG27" i="1"/>
  <c r="BH27" i="1" s="1"/>
  <c r="BE27" i="1"/>
  <c r="BF27" i="1" s="1"/>
  <c r="BL26" i="1"/>
  <c r="BH26" i="1"/>
  <c r="BG26" i="1"/>
  <c r="BE26" i="1"/>
  <c r="BF26" i="1" s="1"/>
  <c r="BI25" i="1"/>
  <c r="BG25" i="1"/>
  <c r="BH25" i="1" s="1"/>
  <c r="BE25" i="1"/>
  <c r="BG24" i="1"/>
  <c r="BH24" i="1" s="1"/>
  <c r="BE24" i="1"/>
  <c r="BF24" i="1" s="1"/>
  <c r="BI23" i="1"/>
  <c r="BG23" i="1"/>
  <c r="BE23" i="1"/>
  <c r="BL22" i="1"/>
  <c r="BI22" i="1"/>
  <c r="BG22" i="1"/>
  <c r="BH22" i="1" s="1"/>
  <c r="BE22" i="1"/>
  <c r="BF22" i="1" s="1"/>
  <c r="BL21" i="1"/>
  <c r="BH21" i="1"/>
  <c r="BG21" i="1"/>
  <c r="BE21" i="1"/>
  <c r="BF21" i="1" s="1"/>
  <c r="BI20" i="1"/>
  <c r="BG20" i="1"/>
  <c r="BH20" i="1" s="1"/>
  <c r="BE20" i="1"/>
  <c r="BG19" i="1"/>
  <c r="BH19" i="1" s="1"/>
  <c r="BE19" i="1"/>
  <c r="BF19" i="1" s="1"/>
  <c r="BL18" i="1"/>
  <c r="BI18" i="1"/>
  <c r="BH18" i="1"/>
  <c r="BG18" i="1"/>
  <c r="BE18" i="1"/>
  <c r="BF18" i="1" s="1"/>
  <c r="BL17" i="1"/>
  <c r="BI17" i="1"/>
  <c r="BG17" i="1"/>
  <c r="BH17" i="1" s="1"/>
  <c r="BE17" i="1"/>
  <c r="BG16" i="1"/>
  <c r="BH16" i="1" s="1"/>
  <c r="BE16" i="1"/>
  <c r="BF16" i="1" s="1"/>
  <c r="BI15" i="1"/>
  <c r="BG15" i="1"/>
  <c r="BE15" i="1"/>
  <c r="BL14" i="1"/>
  <c r="BI14" i="1"/>
  <c r="BG14" i="1"/>
  <c r="BH14" i="1" s="1"/>
  <c r="BE14" i="1"/>
  <c r="BF14" i="1" s="1"/>
  <c r="BL13" i="1"/>
  <c r="BG13" i="1"/>
  <c r="BE13" i="1"/>
  <c r="BF13" i="1" s="1"/>
  <c r="BI12" i="1"/>
  <c r="BG12" i="1"/>
  <c r="BH12" i="1" s="1"/>
  <c r="BE12" i="1"/>
  <c r="BG11" i="1"/>
  <c r="BH11" i="1" s="1"/>
  <c r="BE11" i="1"/>
  <c r="BF11" i="1" s="1"/>
  <c r="BL10" i="1"/>
  <c r="BI10" i="1"/>
  <c r="BH10" i="1"/>
  <c r="BG10" i="1"/>
  <c r="BE10" i="1"/>
  <c r="BF10" i="1" s="1"/>
  <c r="BL9" i="1"/>
  <c r="BI9" i="1"/>
  <c r="BG9" i="1"/>
  <c r="BH9" i="1" s="1"/>
  <c r="BE9" i="1"/>
  <c r="BG8" i="1"/>
  <c r="BH8" i="1" s="1"/>
  <c r="BE8" i="1"/>
  <c r="BF8" i="1" s="1"/>
  <c r="BI7" i="1"/>
  <c r="BG7" i="1"/>
  <c r="BE7" i="1"/>
  <c r="BL6" i="1"/>
  <c r="BI6" i="1"/>
  <c r="BG6" i="1"/>
  <c r="BH6" i="1" s="1"/>
  <c r="BE6" i="1"/>
  <c r="BF6" i="1" s="1"/>
  <c r="BL5" i="1"/>
  <c r="BG5" i="1"/>
  <c r="BE5" i="1"/>
  <c r="BF31" i="1" s="1"/>
  <c r="BI3" i="1"/>
  <c r="BI29" i="1" s="1"/>
  <c r="BB3" i="1"/>
  <c r="BA3" i="1"/>
  <c r="AZ3" i="1"/>
  <c r="AY3" i="1"/>
  <c r="AX3" i="1"/>
  <c r="BD3" i="1" s="1"/>
  <c r="BL20" i="1" l="1"/>
  <c r="BK20" i="1"/>
  <c r="BL23" i="1"/>
  <c r="BK23" i="1"/>
  <c r="BL16" i="1"/>
  <c r="BK16" i="1"/>
  <c r="BL29" i="1"/>
  <c r="BK29" i="1"/>
  <c r="BK19" i="1"/>
  <c r="BL19" i="1"/>
  <c r="C48" i="1" s="1"/>
  <c r="BK26" i="1"/>
  <c r="BK17" i="1"/>
  <c r="BK9" i="1"/>
  <c r="BK22" i="1"/>
  <c r="BK14" i="1"/>
  <c r="BK6" i="1"/>
  <c r="BK21" i="1"/>
  <c r="BK5" i="1"/>
  <c r="BK10" i="1"/>
  <c r="BK13" i="1"/>
  <c r="BK18" i="1"/>
  <c r="BL12" i="1"/>
  <c r="BK12" i="1"/>
  <c r="BL30" i="1"/>
  <c r="BK30" i="1"/>
  <c r="BL15" i="1"/>
  <c r="BK15" i="1"/>
  <c r="BL25" i="1"/>
  <c r="BK25" i="1"/>
  <c r="BL33" i="1"/>
  <c r="BK33" i="1"/>
  <c r="BL8" i="1"/>
  <c r="BK8" i="1"/>
  <c r="BL24" i="1"/>
  <c r="BK24" i="1"/>
  <c r="BK27" i="1"/>
  <c r="BL27" i="1"/>
  <c r="C63" i="1" s="1"/>
  <c r="BK7" i="1"/>
  <c r="BL7" i="1"/>
  <c r="BL32" i="1"/>
  <c r="BK32" i="1"/>
  <c r="BL31" i="1"/>
  <c r="BK31" i="1"/>
  <c r="BL28" i="1"/>
  <c r="BK28" i="1"/>
  <c r="BK11" i="1"/>
  <c r="BM11" i="1" s="1"/>
  <c r="BL11" i="1"/>
  <c r="BF7" i="1"/>
  <c r="BF15" i="1"/>
  <c r="BH7" i="1"/>
  <c r="BF9" i="1"/>
  <c r="BH15" i="1"/>
  <c r="BF17" i="1"/>
  <c r="BF33" i="1"/>
  <c r="BH5" i="1"/>
  <c r="BH23" i="1"/>
  <c r="BF25" i="1"/>
  <c r="BI8" i="1"/>
  <c r="BI16" i="1"/>
  <c r="BI24" i="1"/>
  <c r="BI32" i="1"/>
  <c r="BI33" i="1"/>
  <c r="BF12" i="1"/>
  <c r="BF29" i="1"/>
  <c r="C60" i="1"/>
  <c r="BF20" i="1"/>
  <c r="BF5" i="1"/>
  <c r="BI26" i="1"/>
  <c r="BI11" i="1"/>
  <c r="BI19" i="1"/>
  <c r="BI27" i="1"/>
  <c r="C53" i="1"/>
  <c r="BF23" i="1"/>
  <c r="BH13" i="1"/>
  <c r="BH29" i="1"/>
  <c r="BI5" i="1"/>
  <c r="BJ5" i="1" s="1"/>
  <c r="BI13" i="1"/>
  <c r="BJ13" i="1" s="1"/>
  <c r="BI21" i="1"/>
  <c r="BJ7" i="1" l="1"/>
  <c r="BJ15" i="1"/>
  <c r="C45" i="1"/>
  <c r="BJ27" i="1"/>
  <c r="C57" i="1"/>
  <c r="BJ18" i="1"/>
  <c r="BM24" i="1"/>
  <c r="BM25" i="1"/>
  <c r="BM21" i="1"/>
  <c r="BM19" i="1"/>
  <c r="BM23" i="1"/>
  <c r="BJ32" i="1"/>
  <c r="BM32" i="1"/>
  <c r="BM6" i="1"/>
  <c r="BJ12" i="1"/>
  <c r="C55" i="1"/>
  <c r="C54" i="1"/>
  <c r="BJ11" i="1"/>
  <c r="BJ24" i="1"/>
  <c r="BL38" i="1"/>
  <c r="BJ22" i="1"/>
  <c r="BM8" i="1"/>
  <c r="BM15" i="1"/>
  <c r="BM12" i="1"/>
  <c r="BM14" i="1"/>
  <c r="BM29" i="1"/>
  <c r="BM20" i="1"/>
  <c r="BJ33" i="1"/>
  <c r="BM26" i="1"/>
  <c r="C52" i="1"/>
  <c r="BJ31" i="1"/>
  <c r="BM31" i="1"/>
  <c r="BM27" i="1"/>
  <c r="BJ10" i="1"/>
  <c r="C44" i="1"/>
  <c r="BJ19" i="1"/>
  <c r="C49" i="1"/>
  <c r="BJ6" i="1"/>
  <c r="C46" i="1"/>
  <c r="BJ26" i="1"/>
  <c r="C59" i="1"/>
  <c r="BJ16" i="1"/>
  <c r="C64" i="1"/>
  <c r="BM28" i="1"/>
  <c r="BM22" i="1"/>
  <c r="BM10" i="1"/>
  <c r="BJ17" i="1"/>
  <c r="C58" i="1"/>
  <c r="BK39" i="1"/>
  <c r="BK38" i="1"/>
  <c r="BM5" i="1"/>
  <c r="BJ14" i="1"/>
  <c r="C50" i="1"/>
  <c r="BM30" i="1"/>
  <c r="C62" i="1"/>
  <c r="C47" i="1"/>
  <c r="BJ21" i="1"/>
  <c r="C51" i="1"/>
  <c r="BJ8" i="1"/>
  <c r="C56" i="1"/>
  <c r="BM7" i="1"/>
  <c r="BJ28" i="1"/>
  <c r="BJ25" i="1"/>
  <c r="BM18" i="1"/>
  <c r="BM9" i="1"/>
  <c r="BM16" i="1"/>
  <c r="BJ23" i="1"/>
  <c r="C61" i="1"/>
  <c r="BL39" i="1"/>
  <c r="BJ30" i="1"/>
  <c r="BJ29" i="1"/>
  <c r="BM33" i="1"/>
  <c r="BJ20" i="1"/>
  <c r="BM13" i="1"/>
  <c r="BM17" i="1"/>
  <c r="BJ9" i="1"/>
  <c r="C66" i="1" l="1"/>
</calcChain>
</file>

<file path=xl/sharedStrings.xml><?xml version="1.0" encoding="utf-8"?>
<sst xmlns="http://schemas.openxmlformats.org/spreadsheetml/2006/main" count="190" uniqueCount="57">
  <si>
    <t xml:space="preserve">Partie A </t>
  </si>
  <si>
    <t>Partie B</t>
  </si>
  <si>
    <t>Partie C</t>
  </si>
  <si>
    <t xml:space="preserve">Partie D </t>
  </si>
  <si>
    <t>Partie E</t>
  </si>
  <si>
    <t>Question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</si>
  <si>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</si>
  <si>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</si>
  <si>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</si>
  <si>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</si>
  <si>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</si>
  <si>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</si>
  <si>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</si>
  <si>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</si>
  <si>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</si>
  <si>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</si>
  <si>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</si>
  <si>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</si>
  <si>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</si>
  <si>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</si>
  <si>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</si>
  <si>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</si>
  <si>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</si>
  <si>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</si>
  <si>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</si>
  <si>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 xml:space="preserve">Total A </t>
  </si>
  <si>
    <t>Total B</t>
  </si>
  <si>
    <t xml:space="preserve">Total C </t>
  </si>
  <si>
    <t>Total D</t>
  </si>
  <si>
    <t>Total E</t>
  </si>
  <si>
    <t>Présentation</t>
  </si>
  <si>
    <t>Total points</t>
  </si>
  <si>
    <t>% questions abordées</t>
  </si>
  <si>
    <t>rang Q abordées</t>
  </si>
  <si>
    <t>% justesse</t>
  </si>
  <si>
    <t>rang justesse</t>
  </si>
  <si>
    <t>% points Q à savoir faire</t>
  </si>
  <si>
    <t>rang sur Q à savoir faire</t>
  </si>
  <si>
    <t>note brute</t>
  </si>
  <si>
    <t>note finale</t>
  </si>
  <si>
    <t>rang</t>
  </si>
  <si>
    <t>Barème</t>
  </si>
  <si>
    <t xml:space="preserve">0/5/10 </t>
  </si>
  <si>
    <t>46 questions</t>
  </si>
  <si>
    <t xml:space="preserve">Note finale </t>
  </si>
  <si>
    <t>Classement</t>
  </si>
  <si>
    <t>Numéro d'anonymat</t>
  </si>
  <si>
    <t>X</t>
  </si>
  <si>
    <t>Réussite classe (%)</t>
  </si>
  <si>
    <t>Questions accessibles</t>
  </si>
  <si>
    <t>Moyenne</t>
  </si>
  <si>
    <t xml:space="preserve">Partie B </t>
  </si>
  <si>
    <t>Partie D</t>
  </si>
  <si>
    <t xml:space="preserve">Ecart type </t>
  </si>
  <si>
    <t>Notes</t>
  </si>
  <si>
    <t>Effectifs</t>
  </si>
  <si>
    <t>Total présents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</si>
</sst>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&quot;%"/>
    <numFmt numFmtId="166" formatCode="0.#"/>
  </numFmts>
  <fonts count="21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2"/>
      <color rgb="FF000000"/>
      <name val="Comic Sans MS"/>
      <family val="4"/>
    </font>
    <font>
      <sz val="10"/>
      <color rgb="FF000000"/>
      <name val="Comic Sans MS"/>
      <family val="4"/>
    </font>
    <font>
      <b/>
      <sz val="10"/>
      <color rgb="FF000000"/>
      <name val="Comic Sans MS"/>
      <family val="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4C6E7"/>
        <bgColor rgb="FFB4C6E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C0C0C0"/>
        <bgColor rgb="FFC0C0C0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0">
    <xf numFmtId="0" fontId="0" fillId="0" borderId="0"/>
    <xf numFmtId="0" fontId="13" fillId="9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5" fillId="7" borderId="0" applyNumberForma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4" fillId="0" borderId="0" applyNumberFormat="0" applyBorder="0" applyProtection="0"/>
  </cellStyleXfs>
  <cellXfs count="10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6" fontId="16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6" fontId="16" fillId="10" borderId="13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6" fontId="16" fillId="0" borderId="15" xfId="0" applyNumberFormat="1" applyFont="1" applyBorder="1" applyAlignment="1">
      <alignment horizontal="center" vertical="center" wrapText="1"/>
    </xf>
    <xf numFmtId="166" fontId="16" fillId="10" borderId="18" xfId="0" applyNumberFormat="1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64" fontId="18" fillId="10" borderId="19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9" fontId="17" fillId="10" borderId="29" xfId="0" applyNumberFormat="1" applyFont="1" applyFill="1" applyBorder="1" applyAlignment="1">
      <alignment horizontal="center"/>
    </xf>
    <xf numFmtId="1" fontId="19" fillId="0" borderId="31" xfId="0" applyNumberFormat="1" applyFont="1" applyBorder="1" applyAlignment="1">
      <alignment horizontal="center"/>
    </xf>
    <xf numFmtId="165" fontId="17" fillId="10" borderId="29" xfId="0" applyNumberFormat="1" applyFont="1" applyFill="1" applyBorder="1" applyAlignment="1">
      <alignment horizontal="center"/>
    </xf>
    <xf numFmtId="164" fontId="16" fillId="0" borderId="30" xfId="0" applyNumberFormat="1" applyFont="1" applyBorder="1" applyAlignment="1">
      <alignment horizontal="center"/>
    </xf>
    <xf numFmtId="164" fontId="18" fillId="10" borderId="29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164" fontId="18" fillId="10" borderId="32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1" fontId="19" fillId="0" borderId="37" xfId="0" applyNumberFormat="1" applyFont="1" applyBorder="1" applyAlignment="1">
      <alignment horizontal="center"/>
    </xf>
    <xf numFmtId="9" fontId="17" fillId="10" borderId="38" xfId="0" applyNumberFormat="1" applyFont="1" applyFill="1" applyBorder="1" applyAlignment="1">
      <alignment horizontal="center"/>
    </xf>
    <xf numFmtId="165" fontId="17" fillId="10" borderId="38" xfId="0" applyNumberFormat="1" applyFont="1" applyFill="1" applyBorder="1" applyAlignment="1">
      <alignment horizontal="center"/>
    </xf>
    <xf numFmtId="164" fontId="16" fillId="0" borderId="39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164" fontId="18" fillId="10" borderId="40" xfId="0" applyNumberFormat="1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/>
    </xf>
    <xf numFmtId="9" fontId="17" fillId="10" borderId="2" xfId="0" applyNumberFormat="1" applyFont="1" applyFill="1" applyBorder="1" applyAlignment="1">
      <alignment horizontal="center"/>
    </xf>
    <xf numFmtId="1" fontId="19" fillId="0" borderId="44" xfId="0" applyNumberFormat="1" applyFont="1" applyBorder="1" applyAlignment="1">
      <alignment horizontal="center"/>
    </xf>
    <xf numFmtId="9" fontId="17" fillId="10" borderId="43" xfId="0" applyNumberFormat="1" applyFont="1" applyFill="1" applyBorder="1" applyAlignment="1">
      <alignment horizontal="center"/>
    </xf>
    <xf numFmtId="165" fontId="17" fillId="10" borderId="43" xfId="0" applyNumberFormat="1" applyFont="1" applyFill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6" fillId="11" borderId="0" xfId="0" applyFont="1" applyFill="1"/>
    <xf numFmtId="0" fontId="17" fillId="11" borderId="14" xfId="0" applyFont="1" applyFill="1" applyBorder="1" applyAlignment="1">
      <alignment horizontal="center" vertical="center"/>
    </xf>
    <xf numFmtId="9" fontId="20" fillId="12" borderId="15" xfId="0" applyNumberFormat="1" applyFont="1" applyFill="1" applyBorder="1" applyAlignment="1">
      <alignment horizontal="center"/>
    </xf>
    <xf numFmtId="9" fontId="20" fillId="11" borderId="15" xfId="0" applyNumberFormat="1" applyFont="1" applyFill="1" applyBorder="1" applyAlignment="1">
      <alignment horizontal="center"/>
    </xf>
    <xf numFmtId="9" fontId="20" fillId="11" borderId="4" xfId="0" applyNumberFormat="1" applyFont="1" applyFill="1" applyBorder="1" applyAlignment="1">
      <alignment horizontal="center"/>
    </xf>
    <xf numFmtId="1" fontId="20" fillId="11" borderId="4" xfId="0" applyNumberFormat="1" applyFon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165" fontId="16" fillId="11" borderId="0" xfId="0" applyNumberFormat="1" applyFont="1" applyFill="1"/>
    <xf numFmtId="166" fontId="16" fillId="11" borderId="0" xfId="0" applyNumberFormat="1" applyFont="1" applyFill="1"/>
    <xf numFmtId="0" fontId="0" fillId="11" borderId="0" xfId="0" applyFill="1"/>
    <xf numFmtId="9" fontId="20" fillId="13" borderId="3" xfId="0" applyNumberFormat="1" applyFont="1" applyFill="1" applyBorder="1" applyAlignment="1">
      <alignment horizontal="center"/>
    </xf>
    <xf numFmtId="9" fontId="20" fillId="11" borderId="3" xfId="0" applyNumberFormat="1" applyFont="1" applyFill="1" applyBorder="1" applyAlignment="1">
      <alignment horizontal="center"/>
    </xf>
    <xf numFmtId="9" fontId="20" fillId="12" borderId="3" xfId="0" applyNumberFormat="1" applyFont="1" applyFill="1" applyBorder="1" applyAlignment="1">
      <alignment horizontal="center"/>
    </xf>
    <xf numFmtId="9" fontId="20" fillId="14" borderId="3" xfId="0" applyNumberFormat="1" applyFont="1" applyFill="1" applyBorder="1" applyAlignment="1">
      <alignment horizontal="center"/>
    </xf>
    <xf numFmtId="9" fontId="20" fillId="11" borderId="16" xfId="0" applyNumberFormat="1" applyFont="1" applyFill="1" applyBorder="1" applyAlignment="1">
      <alignment horizontal="center"/>
    </xf>
    <xf numFmtId="1" fontId="20" fillId="11" borderId="16" xfId="0" applyNumberFormat="1" applyFont="1" applyFill="1" applyBorder="1" applyAlignment="1">
      <alignment horizontal="center"/>
    </xf>
    <xf numFmtId="1" fontId="20" fillId="11" borderId="17" xfId="0" applyNumberFormat="1" applyFont="1" applyFill="1" applyBorder="1" applyAlignment="1">
      <alignment horizontal="center"/>
    </xf>
    <xf numFmtId="9" fontId="20" fillId="11" borderId="2" xfId="0" applyNumberFormat="1" applyFont="1" applyFill="1" applyBorder="1" applyAlignment="1">
      <alignment horizontal="center"/>
    </xf>
    <xf numFmtId="9" fontId="16" fillId="0" borderId="0" xfId="0" applyNumberFormat="1" applyFont="1" applyAlignment="1">
      <alignment horizontal="center"/>
    </xf>
    <xf numFmtId="0" fontId="17" fillId="0" borderId="14" xfId="0" applyFont="1" applyBorder="1" applyAlignment="1">
      <alignment horizontal="center" vertical="center"/>
    </xf>
    <xf numFmtId="165" fontId="17" fillId="0" borderId="19" xfId="0" applyNumberFormat="1" applyFont="1" applyBorder="1" applyAlignment="1">
      <alignment horizontal="center"/>
    </xf>
    <xf numFmtId="164" fontId="17" fillId="0" borderId="46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41" xfId="0" applyNumberFormat="1" applyFont="1" applyBorder="1" applyAlignment="1">
      <alignment horizontal="center"/>
    </xf>
    <xf numFmtId="0" fontId="20" fillId="15" borderId="35" xfId="0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/>
    </xf>
  </cellXfs>
  <cellStyles count="20">
    <cellStyle name="Accent" xfId="2" xr:uid="{7308A681-AE22-4E6A-9BCC-0CC5EE2456B3}"/>
    <cellStyle name="Accent 1" xfId="3" xr:uid="{C5D1F90A-5996-4A51-B825-A8C334756CCD}"/>
    <cellStyle name="Accent 2" xfId="4" xr:uid="{F82F3BAF-7E77-4E08-8C13-3837E7C40896}"/>
    <cellStyle name="Accent 3" xfId="5" xr:uid="{0159BEF0-1F82-41D5-9D3A-C4996D7A8ABE}"/>
    <cellStyle name="Bad" xfId="6" xr:uid="{A51B744C-3B00-4273-AD53-85C615E27494}"/>
    <cellStyle name="cf1" xfId="7" xr:uid="{697C9EBC-5FAE-4595-B795-705125BDF33D}"/>
    <cellStyle name="Error" xfId="8" xr:uid="{47B02AF2-0111-4684-9C33-B75A8EC7B470}"/>
    <cellStyle name="Footnote" xfId="9" xr:uid="{D9BB27A5-72ED-4504-B4C8-5EB62161E758}"/>
    <cellStyle name="Good" xfId="10" xr:uid="{CE9EDED5-E452-472C-9B99-58257C403611}"/>
    <cellStyle name="Heading" xfId="11" xr:uid="{5F01F258-946E-4C3F-B8B3-731B6E80732D}"/>
    <cellStyle name="Heading 1" xfId="12" xr:uid="{3A5B5B43-0CF5-43B7-8838-3B5730E77CFF}"/>
    <cellStyle name="Heading 2" xfId="13" xr:uid="{3CFF89DA-8756-4C69-B931-2A89814F0DC9}"/>
    <cellStyle name="Hyperlink" xfId="14" xr:uid="{323B4FA1-9191-4CB8-95F0-87499B5A23CE}"/>
    <cellStyle name="Neutral" xfId="15" xr:uid="{515E560F-0C41-41FC-9686-FED5FDAB0636}"/>
    <cellStyle name="Normal" xfId="0" builtinId="0" customBuiltin="1"/>
    <cellStyle name="Note" xfId="1" builtinId="10" customBuiltin="1"/>
    <cellStyle name="Result" xfId="16" xr:uid="{19FA0D4E-97CA-439F-9883-0A79A4B4348E}"/>
    <cellStyle name="Status" xfId="17" xr:uid="{7C71E064-54DA-4AF0-BD2A-68483044FA1D}"/>
    <cellStyle name="Text" xfId="18" xr:uid="{CB7F5DDF-5E1C-4992-9938-EB6ECE1B3E52}"/>
    <cellStyle name="Warning" xfId="19" xr:uid="{73F67647-9EB9-4B0B-BF0C-4D15C8D39CB3}"/>
  </cellStyles>
  <dxfs count="4"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 Q traitées / rang final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'DS_3_2024-2025_PC'!$BM$5:$BM$33</c:f>
              <c:numCache>
                <c:formatCode>General</c:formatCode>
                <c:ptCount val="29"/>
                <c:pt idx="0">
                  <c:v>25</c:v>
                </c:pt>
                <c:pt idx="1">
                  <c:v>6</c:v>
                </c:pt>
                <c:pt idx="2">
                  <c:v>27</c:v>
                </c:pt>
                <c:pt idx="3">
                  <c:v>12</c:v>
                </c:pt>
                <c:pt idx="4">
                  <c:v>25</c:v>
                </c:pt>
                <c:pt idx="5">
                  <c:v>16</c:v>
                </c:pt>
                <c:pt idx="6">
                  <c:v>23</c:v>
                </c:pt>
                <c:pt idx="7">
                  <c:v>2</c:v>
                </c:pt>
                <c:pt idx="8">
                  <c:v>19</c:v>
                </c:pt>
                <c:pt idx="9">
                  <c:v>3</c:v>
                </c:pt>
                <c:pt idx="10">
                  <c:v>29</c:v>
                </c:pt>
                <c:pt idx="11">
                  <c:v>15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5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1</c:v>
                </c:pt>
                <c:pt idx="23">
                  <c:v>13</c:v>
                </c:pt>
                <c:pt idx="24">
                  <c:v>21</c:v>
                </c:pt>
                <c:pt idx="25">
                  <c:v>20</c:v>
                </c:pt>
                <c:pt idx="26">
                  <c:v>8</c:v>
                </c:pt>
                <c:pt idx="27">
                  <c:v>10</c:v>
                </c:pt>
                <c:pt idx="28">
                  <c:v>4</c:v>
                </c:pt>
              </c:numCache>
            </c:numRef>
          </c:xVal>
          <c:yVal>
            <c:numRef>
              <c:f>'DS_3_2024-2025_PC'!$BE$5:$BE$33</c:f>
              <c:numCache>
                <c:formatCode>0%</c:formatCode>
                <c:ptCount val="29"/>
                <c:pt idx="0">
                  <c:v>0.56521739130434778</c:v>
                </c:pt>
                <c:pt idx="1">
                  <c:v>0.91304347826086951</c:v>
                </c:pt>
                <c:pt idx="2">
                  <c:v>0.78260869565217395</c:v>
                </c:pt>
                <c:pt idx="3">
                  <c:v>0.78260869565217395</c:v>
                </c:pt>
                <c:pt idx="4">
                  <c:v>0.56521739130434778</c:v>
                </c:pt>
                <c:pt idx="5">
                  <c:v>0.86956521739130432</c:v>
                </c:pt>
                <c:pt idx="6">
                  <c:v>0.47826086956521741</c:v>
                </c:pt>
                <c:pt idx="7">
                  <c:v>0.93478260869565222</c:v>
                </c:pt>
                <c:pt idx="8">
                  <c:v>0.80434782608695654</c:v>
                </c:pt>
                <c:pt idx="9">
                  <c:v>0.95652173913043481</c:v>
                </c:pt>
                <c:pt idx="10">
                  <c:v>0.67391304347826086</c:v>
                </c:pt>
                <c:pt idx="11">
                  <c:v>0.91304347826086951</c:v>
                </c:pt>
                <c:pt idx="12">
                  <c:v>0.93478260869565222</c:v>
                </c:pt>
                <c:pt idx="13">
                  <c:v>0.86956521739130432</c:v>
                </c:pt>
                <c:pt idx="14">
                  <c:v>0.95652173913043481</c:v>
                </c:pt>
                <c:pt idx="15">
                  <c:v>0.63043478260869568</c:v>
                </c:pt>
                <c:pt idx="16">
                  <c:v>0.71739130434782605</c:v>
                </c:pt>
                <c:pt idx="17">
                  <c:v>0.47826086956521741</c:v>
                </c:pt>
                <c:pt idx="18">
                  <c:v>0.86956521739130432</c:v>
                </c:pt>
                <c:pt idx="19">
                  <c:v>0.89130434782608692</c:v>
                </c:pt>
                <c:pt idx="20">
                  <c:v>0.76086956521739135</c:v>
                </c:pt>
                <c:pt idx="21">
                  <c:v>0.69565217391304346</c:v>
                </c:pt>
                <c:pt idx="22">
                  <c:v>0.95652173913043481</c:v>
                </c:pt>
                <c:pt idx="23">
                  <c:v>0.93478260869565222</c:v>
                </c:pt>
                <c:pt idx="24">
                  <c:v>0.82608695652173914</c:v>
                </c:pt>
                <c:pt idx="25">
                  <c:v>0.76086956521739135</c:v>
                </c:pt>
                <c:pt idx="26">
                  <c:v>0.86956521739130432</c:v>
                </c:pt>
                <c:pt idx="27">
                  <c:v>0.93478260869565222</c:v>
                </c:pt>
                <c:pt idx="28">
                  <c:v>0.86956521739130432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69-4129-88D4-65560A91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328287"/>
        <c:axId val="1782655807"/>
      </c:scatterChart>
      <c:valAx>
        <c:axId val="1782655807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811328287"/>
        <c:crosses val="autoZero"/>
        <c:crossBetween val="midCat"/>
      </c:valAx>
      <c:valAx>
        <c:axId val="181132828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782655807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%justesse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'DS_3_2024-2025_PC'!$BM$5:$BM$33</c:f>
              <c:numCache>
                <c:formatCode>General</c:formatCode>
                <c:ptCount val="29"/>
                <c:pt idx="0">
                  <c:v>25</c:v>
                </c:pt>
                <c:pt idx="1">
                  <c:v>6</c:v>
                </c:pt>
                <c:pt idx="2">
                  <c:v>27</c:v>
                </c:pt>
                <c:pt idx="3">
                  <c:v>12</c:v>
                </c:pt>
                <c:pt idx="4">
                  <c:v>25</c:v>
                </c:pt>
                <c:pt idx="5">
                  <c:v>16</c:v>
                </c:pt>
                <c:pt idx="6">
                  <c:v>23</c:v>
                </c:pt>
                <c:pt idx="7">
                  <c:v>2</c:v>
                </c:pt>
                <c:pt idx="8">
                  <c:v>19</c:v>
                </c:pt>
                <c:pt idx="9">
                  <c:v>3</c:v>
                </c:pt>
                <c:pt idx="10">
                  <c:v>29</c:v>
                </c:pt>
                <c:pt idx="11">
                  <c:v>15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5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1</c:v>
                </c:pt>
                <c:pt idx="23">
                  <c:v>13</c:v>
                </c:pt>
                <c:pt idx="24">
                  <c:v>21</c:v>
                </c:pt>
                <c:pt idx="25">
                  <c:v>20</c:v>
                </c:pt>
                <c:pt idx="26">
                  <c:v>8</c:v>
                </c:pt>
                <c:pt idx="27">
                  <c:v>10</c:v>
                </c:pt>
                <c:pt idx="28">
                  <c:v>4</c:v>
                </c:pt>
              </c:numCache>
            </c:numRef>
          </c:xVal>
          <c:yVal>
            <c:numRef>
              <c:f>'DS_3_2024-2025_PC'!$BG$5:$BG$33</c:f>
              <c:numCache>
                <c:formatCode>0%</c:formatCode>
                <c:ptCount val="29"/>
                <c:pt idx="0">
                  <c:v>0.52287581699346408</c:v>
                </c:pt>
                <c:pt idx="1">
                  <c:v>0.60080645161290325</c:v>
                </c:pt>
                <c:pt idx="2">
                  <c:v>0.38349514563106796</c:v>
                </c:pt>
                <c:pt idx="3">
                  <c:v>0.65727699530516437</c:v>
                </c:pt>
                <c:pt idx="4">
                  <c:v>0.54054054054054057</c:v>
                </c:pt>
                <c:pt idx="5">
                  <c:v>0.5625</c:v>
                </c:pt>
                <c:pt idx="6">
                  <c:v>0.64748201438848918</c:v>
                </c:pt>
                <c:pt idx="7">
                  <c:v>0.72799999999999998</c:v>
                </c:pt>
                <c:pt idx="8">
                  <c:v>0.55000000000000004</c:v>
                </c:pt>
                <c:pt idx="9">
                  <c:v>0.64258555133079853</c:v>
                </c:pt>
                <c:pt idx="10">
                  <c:v>0.36206896551724138</c:v>
                </c:pt>
                <c:pt idx="11">
                  <c:v>0.55737704918032782</c:v>
                </c:pt>
                <c:pt idx="12">
                  <c:v>0.5625</c:v>
                </c:pt>
                <c:pt idx="13">
                  <c:v>0.62931034482758619</c:v>
                </c:pt>
                <c:pt idx="14">
                  <c:v>0.52362204724409445</c:v>
                </c:pt>
                <c:pt idx="15">
                  <c:v>0.43975903614457829</c:v>
                </c:pt>
                <c:pt idx="16">
                  <c:v>0.5053763440860215</c:v>
                </c:pt>
                <c:pt idx="17">
                  <c:v>0.71875</c:v>
                </c:pt>
                <c:pt idx="18">
                  <c:v>0.67685589519650657</c:v>
                </c:pt>
                <c:pt idx="19">
                  <c:v>0.58995815899581594</c:v>
                </c:pt>
                <c:pt idx="20">
                  <c:v>0.69607843137254899</c:v>
                </c:pt>
                <c:pt idx="21">
                  <c:v>0.6983240223463687</c:v>
                </c:pt>
                <c:pt idx="22">
                  <c:v>0.71875</c:v>
                </c:pt>
                <c:pt idx="23">
                  <c:v>0.54800000000000004</c:v>
                </c:pt>
                <c:pt idx="24">
                  <c:v>0.46875</c:v>
                </c:pt>
                <c:pt idx="25">
                  <c:v>0.5544554455445545</c:v>
                </c:pt>
                <c:pt idx="26">
                  <c:v>0.60504201680672265</c:v>
                </c:pt>
                <c:pt idx="27">
                  <c:v>0.5810276679841897</c:v>
                </c:pt>
                <c:pt idx="28">
                  <c:v>0.67948717948717952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58-4926-8F23-2F90EDB3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9231"/>
        <c:axId val="42258751"/>
      </c:scatterChart>
      <c:valAx>
        <c:axId val="422587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42259231"/>
        <c:crosses val="autoZero"/>
        <c:crossBetween val="midCat"/>
      </c:valAx>
      <c:valAx>
        <c:axId val="4225923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42258751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%réussite des Q abordables / rang final</a:t>
            </a:r>
          </a:p>
        </c:rich>
      </c:tx>
      <c:layout>
        <c:manualLayout>
          <c:xMode val="edge"/>
          <c:yMode val="edge"/>
          <c:x val="2.5259333575305687E-2"/>
          <c:y val="3.6978382786824859E-2"/>
        </c:manualLayout>
      </c:layout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'DS_3_2024-2025_PC'!$BM$5:$BM$33</c:f>
              <c:numCache>
                <c:formatCode>General</c:formatCode>
                <c:ptCount val="29"/>
                <c:pt idx="0">
                  <c:v>25</c:v>
                </c:pt>
                <c:pt idx="1">
                  <c:v>6</c:v>
                </c:pt>
                <c:pt idx="2">
                  <c:v>27</c:v>
                </c:pt>
                <c:pt idx="3">
                  <c:v>12</c:v>
                </c:pt>
                <c:pt idx="4">
                  <c:v>25</c:v>
                </c:pt>
                <c:pt idx="5">
                  <c:v>16</c:v>
                </c:pt>
                <c:pt idx="6">
                  <c:v>23</c:v>
                </c:pt>
                <c:pt idx="7">
                  <c:v>2</c:v>
                </c:pt>
                <c:pt idx="8">
                  <c:v>19</c:v>
                </c:pt>
                <c:pt idx="9">
                  <c:v>3</c:v>
                </c:pt>
                <c:pt idx="10">
                  <c:v>29</c:v>
                </c:pt>
                <c:pt idx="11">
                  <c:v>15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28</c:v>
                </c:pt>
                <c:pt idx="16">
                  <c:v>24</c:v>
                </c:pt>
                <c:pt idx="17">
                  <c:v>22</c:v>
                </c:pt>
                <c:pt idx="18">
                  <c:v>5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1</c:v>
                </c:pt>
                <c:pt idx="23">
                  <c:v>13</c:v>
                </c:pt>
                <c:pt idx="24">
                  <c:v>21</c:v>
                </c:pt>
                <c:pt idx="25">
                  <c:v>20</c:v>
                </c:pt>
                <c:pt idx="26">
                  <c:v>8</c:v>
                </c:pt>
                <c:pt idx="27">
                  <c:v>10</c:v>
                </c:pt>
                <c:pt idx="28">
                  <c:v>4</c:v>
                </c:pt>
              </c:numCache>
            </c:numRef>
          </c:xVal>
          <c:yVal>
            <c:numRef>
              <c:f>'DS_3_2024-2025_PC'!$BI$5:$BI$33</c:f>
              <c:numCache>
                <c:formatCode>0" "%</c:formatCode>
                <c:ptCount val="29"/>
                <c:pt idx="0">
                  <c:v>0.45454545454545453</c:v>
                </c:pt>
                <c:pt idx="1">
                  <c:v>0.67532467532467533</c:v>
                </c:pt>
                <c:pt idx="2">
                  <c:v>0.40909090909090912</c:v>
                </c:pt>
                <c:pt idx="3">
                  <c:v>0.59090909090909094</c:v>
                </c:pt>
                <c:pt idx="4">
                  <c:v>0.39610389610389612</c:v>
                </c:pt>
                <c:pt idx="5">
                  <c:v>0.6428571428571429</c:v>
                </c:pt>
                <c:pt idx="6">
                  <c:v>0.44805194805194803</c:v>
                </c:pt>
                <c:pt idx="7">
                  <c:v>0.80519480519480524</c:v>
                </c:pt>
                <c:pt idx="8">
                  <c:v>0.64935064935064934</c:v>
                </c:pt>
                <c:pt idx="9">
                  <c:v>0.75974025974025972</c:v>
                </c:pt>
                <c:pt idx="10">
                  <c:v>0.25324675324675322</c:v>
                </c:pt>
                <c:pt idx="11">
                  <c:v>0.61038961038961037</c:v>
                </c:pt>
                <c:pt idx="12">
                  <c:v>0.70129870129870131</c:v>
                </c:pt>
                <c:pt idx="13">
                  <c:v>0.60389610389610393</c:v>
                </c:pt>
                <c:pt idx="14">
                  <c:v>0.59740259740259738</c:v>
                </c:pt>
                <c:pt idx="15">
                  <c:v>0.39610389610389612</c:v>
                </c:pt>
                <c:pt idx="16">
                  <c:v>0.48051948051948051</c:v>
                </c:pt>
                <c:pt idx="17">
                  <c:v>0.44155844155844154</c:v>
                </c:pt>
                <c:pt idx="18">
                  <c:v>0.66233766233766234</c:v>
                </c:pt>
                <c:pt idx="19">
                  <c:v>0.66883116883116878</c:v>
                </c:pt>
                <c:pt idx="20">
                  <c:v>0.72727272727272729</c:v>
                </c:pt>
                <c:pt idx="21">
                  <c:v>0.60389610389610393</c:v>
                </c:pt>
                <c:pt idx="22">
                  <c:v>0.74675324675324672</c:v>
                </c:pt>
                <c:pt idx="23">
                  <c:v>0.63636363636363635</c:v>
                </c:pt>
                <c:pt idx="24">
                  <c:v>0.52597402597402598</c:v>
                </c:pt>
                <c:pt idx="25">
                  <c:v>0.5</c:v>
                </c:pt>
                <c:pt idx="26">
                  <c:v>0.69480519480519476</c:v>
                </c:pt>
                <c:pt idx="27">
                  <c:v>0.66883116883116878</c:v>
                </c:pt>
                <c:pt idx="28">
                  <c:v>0.75974025974025972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4-499C-A429-8591C976D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7311"/>
        <c:axId val="42254431"/>
      </c:scatterChart>
      <c:valAx>
        <c:axId val="42254431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&quot; &quot;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42257311"/>
        <c:crosses val="autoZero"/>
        <c:crossBetween val="midCat"/>
      </c:valAx>
      <c:valAx>
        <c:axId val="4225731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42254431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Répartition des notes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'DS_3_2024-2025_PC'!$B$44:$B$64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'DS_3_2024-2025_PC'!$C$44:$C$64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8-45EC-99B5-3C55B0AE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4477807"/>
        <c:axId val="1815236927"/>
      </c:barChart>
      <c:valAx>
        <c:axId val="181523692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814477807"/>
        <c:crosses val="autoZero"/>
        <c:crossBetween val="between"/>
      </c:valAx>
      <c:catAx>
        <c:axId val="181447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81523692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317836</xdr:colOff>
      <xdr:row>43</xdr:row>
      <xdr:rowOff>48161</xdr:rowOff>
    </xdr:from>
    <xdr:ext cx="4572000" cy="3499756"/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B6866F47-AA41-93D2-8032-B8668A2E6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34</xdr:col>
      <xdr:colOff>264865</xdr:colOff>
      <xdr:row>43</xdr:row>
      <xdr:rowOff>83777</xdr:rowOff>
    </xdr:from>
    <xdr:ext cx="4996537" cy="3510646"/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EB38A4D4-6244-6C04-7FC0-22CD865EB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50</xdr:col>
      <xdr:colOff>100584</xdr:colOff>
      <xdr:row>43</xdr:row>
      <xdr:rowOff>29452</xdr:rowOff>
    </xdr:from>
    <xdr:ext cx="5116287" cy="3434440"/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A2DB2C4E-2EB7-1CBA-CC5D-2A17BB21E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227255</xdr:colOff>
      <xdr:row>43</xdr:row>
      <xdr:rowOff>37206</xdr:rowOff>
    </xdr:from>
    <xdr:ext cx="5241660" cy="3147063"/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99A818A0-9B60-F5A5-AE5A-BE90C1EE5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6FDEA-3398-4E03-BFFC-1600D665B8B9}" name="__Anonymous_Sheet_DB__0" displayName="__Anonymous_Sheet_DB__0" ref="C5:BN38" headerRowCount="0" totalsRowShown="0">
  <sortState xmlns:xlrd2="http://schemas.microsoft.com/office/spreadsheetml/2017/richdata2" ref="C5:BN38">
    <sortCondition ref="C5:C38"/>
  </sortState>
  <tableColumns count="64">
    <tableColumn id="1" xr3:uid="{A0826200-6EE2-45F3-92FE-027F75A884CC}" name="Colonne1"/>
    <tableColumn id="2" xr3:uid="{3A2ECF14-A6E4-4251-83E2-714E3A065657}" name="Colonne2"/>
    <tableColumn id="3" xr3:uid="{6AA296F9-F5CB-4F8F-B6B6-68ADCBD43AB4}" name="Colonne3"/>
    <tableColumn id="4" xr3:uid="{97B03886-E591-451A-AE62-2EFF5D03A180}" name="Colonne4"/>
    <tableColumn id="5" xr3:uid="{A42172A3-4B23-41FA-9ACB-B8224776D372}" name="Colonne5"/>
    <tableColumn id="6" xr3:uid="{DBD8E5FE-F8F5-4DAC-BDE7-AA5A7E7C0630}" name="Colonne6"/>
    <tableColumn id="7" xr3:uid="{F6DFA9FE-A85D-48D8-9615-5650ACB648C5}" name="Colonne7"/>
    <tableColumn id="8" xr3:uid="{0142EB7E-CDC2-42F6-8AFB-B7308B4652F4}" name="Colonne8"/>
    <tableColumn id="9" xr3:uid="{05450C20-FD64-47E7-BD41-95A7C81D67CC}" name="Colonne9"/>
    <tableColumn id="10" xr3:uid="{5A1F6D16-5526-48DC-B130-18FB1EAF625A}" name="Colonne10"/>
    <tableColumn id="11" xr3:uid="{A4978EF7-CCA0-4683-AA14-AAF9B4254080}" name="Colonne11"/>
    <tableColumn id="12" xr3:uid="{CB11EE60-2781-4DB0-A390-54DBCE9CE178}" name="Colonne12"/>
    <tableColumn id="13" xr3:uid="{E48E8084-51C9-4ADC-8448-1D5B9D573D9D}" name="Colonne13"/>
    <tableColumn id="14" xr3:uid="{32F23574-2F40-469C-9A33-E67EC5A6C506}" name="Colonne14"/>
    <tableColumn id="15" xr3:uid="{3B0D705E-4174-4664-B5A1-EBDDF61F7EF3}" name="Colonne15"/>
    <tableColumn id="16" xr3:uid="{96811AFA-FD9A-4B13-9607-0423DA61EB62}" name="Colonne16"/>
    <tableColumn id="17" xr3:uid="{8C31B524-621C-47E1-9BAA-812BBB0BA393}" name="Colonne17"/>
    <tableColumn id="18" xr3:uid="{3B895D3B-EEC0-4907-BE72-BFB1B09CA2C4}" name="Colonne18"/>
    <tableColumn id="19" xr3:uid="{120BA0C9-73E2-4B3D-9A82-E18507D57019}" name="Colonne19"/>
    <tableColumn id="20" xr3:uid="{DAE73631-00B3-4AEE-94B4-E6F5C9D747A0}" name="Colonne20"/>
    <tableColumn id="21" xr3:uid="{C7BB5FE2-4291-4187-9B00-E19AC90CF100}" name="Colonne21"/>
    <tableColumn id="22" xr3:uid="{8B1B72D9-619B-446D-BEDD-4EA7886FE166}" name="Colonne22"/>
    <tableColumn id="23" xr3:uid="{2D80D3A8-23EB-4178-AA2D-17A1EFE4BE68}" name="Colonne23"/>
    <tableColumn id="24" xr3:uid="{A3451650-0F46-4B4C-83FA-944DD701FA46}" name="Colonne24"/>
    <tableColumn id="25" xr3:uid="{0871C72D-8BAE-4BBF-B424-8B12FC4D6C59}" name="Colonne25"/>
    <tableColumn id="26" xr3:uid="{BFE2938F-FF6C-47FD-A0E0-7B6E1135A2F0}" name="Colonne26"/>
    <tableColumn id="27" xr3:uid="{0C46FB55-E774-494F-972B-E5CA4009CEE8}" name="Colonne27"/>
    <tableColumn id="28" xr3:uid="{267111B7-17B7-45AA-9E9A-CCF0F445A245}" name="Colonne28"/>
    <tableColumn id="29" xr3:uid="{F57FE26C-EEE9-4E14-82AD-5F7B73192CEC}" name="Colonne29"/>
    <tableColumn id="30" xr3:uid="{3DBC2AE1-E6F8-4528-BF66-CE83F869E60E}" name="Colonne30"/>
    <tableColumn id="31" xr3:uid="{1139009F-5271-4E89-8462-37014C932B05}" name="Colonne31"/>
    <tableColumn id="32" xr3:uid="{05CA72DF-F464-4ED2-9D87-C72ACFD98BC9}" name="Colonne32"/>
    <tableColumn id="33" xr3:uid="{9F07FCB3-E9FE-498D-BC35-8180D0B0F7FF}" name="Colonne33"/>
    <tableColumn id="34" xr3:uid="{56E76727-713E-4F6E-B65B-764B2365AA0C}" name="Colonne34"/>
    <tableColumn id="35" xr3:uid="{0C99D984-9F21-433A-A051-EAA0FE30F97F}" name="Colonne35"/>
    <tableColumn id="36" xr3:uid="{E5ED588E-9688-40C2-A92F-B997B68E1A8B}" name="Colonne36"/>
    <tableColumn id="37" xr3:uid="{55571F9D-8BA8-4254-990D-A73AC11E158C}" name="Colonne37"/>
    <tableColumn id="38" xr3:uid="{31B68392-746E-4D85-93C5-66F85C34ADD0}" name="Colonne38"/>
    <tableColumn id="39" xr3:uid="{D5C8B644-B765-468A-9638-32853CFE446A}" name="Colonne39"/>
    <tableColumn id="40" xr3:uid="{21850313-130B-497E-A9E6-2FFD9B7B5358}" name="Colonne40"/>
    <tableColumn id="41" xr3:uid="{64EFD03A-16C4-41E5-95B2-BABD41C1D57A}" name="Colonne41"/>
    <tableColumn id="42" xr3:uid="{222EE9A9-6B93-4723-8DA8-7CAF72675AC2}" name="Colonne42"/>
    <tableColumn id="43" xr3:uid="{8DAED14B-B5A7-4354-A428-48BD41D30C14}" name="Colonne43"/>
    <tableColumn id="44" xr3:uid="{F82BD7A9-BB0C-4CAE-94FF-E20CB0656414}" name="Colonne44"/>
    <tableColumn id="45" xr3:uid="{96268E4A-D2BC-4148-B486-DDE51E5C3B86}" name="Colonne45"/>
    <tableColumn id="46" xr3:uid="{99903228-4159-4B7D-A4EA-9D8BA24A7DEC}" name="Colonne46"/>
    <tableColumn id="47" xr3:uid="{93A83292-C991-46EE-98C9-1E2317116CB6}" name="Colonne47"/>
    <tableColumn id="48" xr3:uid="{66CCF755-5CDF-4048-8856-A7B0584B2892}" name="Colonne48"/>
    <tableColumn id="49" xr3:uid="{8A402D38-15F7-4076-9C0B-2F51772405F3}" name="Colonne49"/>
    <tableColumn id="50" xr3:uid="{349FBC32-3D30-4B5E-8EDC-ABC12F110DC8}" name="Colonne50"/>
    <tableColumn id="51" xr3:uid="{88811B80-6091-4B30-94B1-4AC43148E569}" name="Colonne51"/>
    <tableColumn id="52" xr3:uid="{19A39F51-B604-4362-A9B4-28E259C87E38}" name="Colonne52"/>
    <tableColumn id="53" xr3:uid="{C689C25C-9E9E-47B0-BF15-7AB55A3F4CEE}" name="Colonne53"/>
    <tableColumn id="54" xr3:uid="{EBBAE384-5E43-4CE3-946F-3D48D2F19649}" name="Colonne54"/>
    <tableColumn id="55" xr3:uid="{6FC9B94F-5F48-44B1-963D-466959F45EE1}" name="Colonne55"/>
    <tableColumn id="56" xr3:uid="{ECE3441C-BAA2-4E2E-9BD2-B944BDBEBF92}" name="Colonne56"/>
    <tableColumn id="57" xr3:uid="{BBC9C4EB-ED29-4D5C-9568-EF791772C28F}" name="Colonne57"/>
    <tableColumn id="58" xr3:uid="{827D2AEC-C6A5-4B99-ADE7-AFF10AA96ECB}" name="Colonne58"/>
    <tableColumn id="59" xr3:uid="{07E49393-2BB7-4C76-AF98-DC2C6F0E26D2}" name="Colonne59"/>
    <tableColumn id="60" xr3:uid="{D5F66BAA-B4D1-4F1C-A60C-CC74602311BE}" name="Colonne60"/>
    <tableColumn id="61" xr3:uid="{0963511A-3C26-47A8-B8C6-F3AE30E40F0F}" name="Colonne61"/>
    <tableColumn id="62" xr3:uid="{8FF18CFF-2857-46B1-8A92-BBCC8F265F43}" name="Colonne62"/>
    <tableColumn id="63" xr3:uid="{7C46C1F1-FDEF-4905-925E-E29D2C841A4E}" name="Colonne63"/>
    <tableColumn id="64" xr3:uid="{AFC68B8E-C122-45EF-B1CC-65B00D3C7253}" name="Colonne6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7B46-D297-44EC-986A-530E7120F11A}">
  <dimension ref="A1:CN68"/>
  <sheetViews>
    <sheetView tabSelected="1" workbookViewId="0"/>
  </sheetViews>
  <sheetFormatPr baseColWidth="10" defaultColWidth="9" defaultRowHeight="15.6"/>
  <cols>
    <col min="1" max="1" width="14" style="1" customWidth="1"/>
    <col min="2" max="2" width="13.3984375" style="1" customWidth="1"/>
    <col min="3" max="3" width="19.8984375" style="1" customWidth="1"/>
    <col min="4" max="4" width="4.3984375" style="1" customWidth="1"/>
    <col min="5" max="5" width="4.296875" style="1" customWidth="1"/>
    <col min="6" max="6" width="4.19921875" style="1" customWidth="1"/>
    <col min="7" max="7" width="4.59765625" style="1" customWidth="1"/>
    <col min="8" max="12" width="4.19921875" style="1" customWidth="1"/>
    <col min="13" max="14" width="4.3984375" style="1" customWidth="1"/>
    <col min="15" max="15" width="4.796875" style="1" customWidth="1"/>
    <col min="16" max="30" width="4.19921875" style="1" customWidth="1"/>
    <col min="31" max="31" width="4.69921875" style="1" customWidth="1"/>
    <col min="32" max="49" width="4.19921875" style="1" customWidth="1"/>
    <col min="50" max="50" width="7.09765625" style="1" bestFit="1" customWidth="1"/>
    <col min="51" max="51" width="6.69921875" style="1" bestFit="1" customWidth="1"/>
    <col min="52" max="54" width="6.69921875" style="1" customWidth="1"/>
    <col min="55" max="55" width="8" style="1" customWidth="1"/>
    <col min="56" max="56" width="8.59765625" style="1" customWidth="1"/>
    <col min="57" max="57" width="9.3984375" style="1" customWidth="1"/>
    <col min="58" max="58" width="10.5" style="1" customWidth="1"/>
    <col min="59" max="60" width="8" style="1" customWidth="1"/>
    <col min="61" max="61" width="10.59765625" style="1" customWidth="1"/>
    <col min="62" max="62" width="11.69921875" style="1" customWidth="1"/>
    <col min="63" max="63" width="6.59765625" style="1" customWidth="1"/>
    <col min="64" max="64" width="8.19921875" style="1" customWidth="1"/>
    <col min="65" max="65" width="5.3984375" style="1" customWidth="1"/>
    <col min="66" max="66" width="21.796875" style="1" customWidth="1"/>
    <col min="67" max="67" width="10.296875" style="1" customWidth="1"/>
    <col min="68" max="68" width="20.69921875" style="3" customWidth="1"/>
    <col min="69" max="69" width="9.8984375" style="4" customWidth="1"/>
    <col min="70" max="70" width="9.5" style="4" customWidth="1"/>
    <col min="71" max="71" width="4.5" style="1" customWidth="1"/>
    <col min="72" max="72" width="18.8984375" style="1" customWidth="1"/>
    <col min="73" max="73" width="5" style="1" customWidth="1"/>
    <col min="74" max="74" width="9" style="1" customWidth="1"/>
    <col min="75" max="16384" width="9" style="1"/>
  </cols>
  <sheetData>
    <row r="1" spans="1:66" s="1" customFormat="1" ht="16.8" thickBot="1">
      <c r="D1" s="104" t="s">
        <v>0</v>
      </c>
      <c r="E1" s="104"/>
      <c r="F1" s="104"/>
      <c r="G1" s="104"/>
      <c r="H1" s="104"/>
      <c r="I1" s="104"/>
      <c r="J1" s="104"/>
      <c r="K1" s="104"/>
      <c r="L1" s="104" t="s">
        <v>1</v>
      </c>
      <c r="M1" s="104"/>
      <c r="N1" s="104"/>
      <c r="O1" s="104"/>
      <c r="P1" s="104"/>
      <c r="Q1" s="104"/>
      <c r="R1" s="104"/>
      <c r="S1" s="104"/>
      <c r="T1" s="104" t="s">
        <v>2</v>
      </c>
      <c r="U1" s="104"/>
      <c r="V1" s="104"/>
      <c r="W1" s="104"/>
      <c r="X1" s="104"/>
      <c r="Y1" s="104" t="s">
        <v>3</v>
      </c>
      <c r="Z1" s="104"/>
      <c r="AA1" s="104"/>
      <c r="AB1" s="104"/>
      <c r="AC1" s="104"/>
      <c r="AD1" s="104"/>
      <c r="AE1" s="104" t="s">
        <v>4</v>
      </c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3"/>
      <c r="BJ1" s="3"/>
      <c r="BK1" s="4"/>
      <c r="BL1" s="4"/>
    </row>
    <row r="2" spans="1:66" s="1" customFormat="1" ht="49.8" customHeight="1" thickBot="1">
      <c r="C2" s="5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8" t="s">
        <v>13</v>
      </c>
      <c r="L2" s="6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7" t="s">
        <v>12</v>
      </c>
      <c r="S2" s="8" t="s">
        <v>13</v>
      </c>
      <c r="T2" s="6" t="s">
        <v>6</v>
      </c>
      <c r="U2" s="9" t="s">
        <v>7</v>
      </c>
      <c r="V2" s="9" t="s">
        <v>8</v>
      </c>
      <c r="W2" s="10" t="s">
        <v>9</v>
      </c>
      <c r="X2" s="11" t="s">
        <v>10</v>
      </c>
      <c r="Y2" s="6" t="s">
        <v>6</v>
      </c>
      <c r="Z2" s="7" t="s">
        <v>7</v>
      </c>
      <c r="AA2" s="7" t="s">
        <v>8</v>
      </c>
      <c r="AB2" s="7" t="s">
        <v>9</v>
      </c>
      <c r="AC2" s="7" t="s">
        <v>10</v>
      </c>
      <c r="AD2" s="12" t="s">
        <v>11</v>
      </c>
      <c r="AE2" s="6" t="s">
        <v>6</v>
      </c>
      <c r="AF2" s="7" t="s">
        <v>7</v>
      </c>
      <c r="AG2" s="7" t="s">
        <v>8</v>
      </c>
      <c r="AH2" s="7" t="s">
        <v>9</v>
      </c>
      <c r="AI2" s="7" t="s">
        <v>10</v>
      </c>
      <c r="AJ2" s="7" t="s">
        <v>11</v>
      </c>
      <c r="AK2" s="7" t="s">
        <v>12</v>
      </c>
      <c r="AL2" s="7" t="s">
        <v>13</v>
      </c>
      <c r="AM2" s="7" t="s">
        <v>14</v>
      </c>
      <c r="AN2" s="7" t="s">
        <v>15</v>
      </c>
      <c r="AO2" s="7" t="s">
        <v>16</v>
      </c>
      <c r="AP2" s="7" t="s">
        <v>17</v>
      </c>
      <c r="AQ2" s="7" t="s">
        <v>18</v>
      </c>
      <c r="AR2" s="7" t="s">
        <v>19</v>
      </c>
      <c r="AS2" s="7" t="s">
        <v>20</v>
      </c>
      <c r="AT2" s="7" t="s">
        <v>21</v>
      </c>
      <c r="AU2" s="7" t="s">
        <v>22</v>
      </c>
      <c r="AV2" s="7" t="s">
        <v>23</v>
      </c>
      <c r="AW2" s="8" t="s">
        <v>24</v>
      </c>
      <c r="AX2" s="13" t="s">
        <v>25</v>
      </c>
      <c r="AY2" s="13" t="s">
        <v>26</v>
      </c>
      <c r="AZ2" s="14" t="s">
        <v>27</v>
      </c>
      <c r="BA2" s="13" t="s">
        <v>28</v>
      </c>
      <c r="BB2" s="15" t="s">
        <v>29</v>
      </c>
      <c r="BC2" s="14" t="s">
        <v>30</v>
      </c>
      <c r="BD2" s="9" t="s">
        <v>31</v>
      </c>
      <c r="BE2" s="16" t="s">
        <v>32</v>
      </c>
      <c r="BF2" s="7" t="s">
        <v>33</v>
      </c>
      <c r="BG2" s="16" t="s">
        <v>34</v>
      </c>
      <c r="BH2" s="7" t="s">
        <v>35</v>
      </c>
      <c r="BI2" s="17" t="s">
        <v>36</v>
      </c>
      <c r="BJ2" s="18" t="s">
        <v>37</v>
      </c>
      <c r="BK2" s="19" t="s">
        <v>38</v>
      </c>
      <c r="BL2" s="20" t="s">
        <v>39</v>
      </c>
      <c r="BM2" s="8" t="s">
        <v>40</v>
      </c>
    </row>
    <row r="3" spans="1:66" s="1" customFormat="1" ht="31.8" thickBot="1">
      <c r="C3" s="21" t="s">
        <v>41</v>
      </c>
      <c r="D3" s="22">
        <v>6</v>
      </c>
      <c r="E3" s="23">
        <v>5</v>
      </c>
      <c r="F3" s="23">
        <v>4</v>
      </c>
      <c r="G3" s="23">
        <v>8</v>
      </c>
      <c r="H3" s="23">
        <v>8</v>
      </c>
      <c r="I3" s="23">
        <v>6</v>
      </c>
      <c r="J3" s="23">
        <v>5</v>
      </c>
      <c r="K3" s="24">
        <v>6</v>
      </c>
      <c r="L3" s="22">
        <v>6</v>
      </c>
      <c r="M3" s="23">
        <v>2</v>
      </c>
      <c r="N3" s="23">
        <v>4</v>
      </c>
      <c r="O3" s="23">
        <v>10</v>
      </c>
      <c r="P3" s="23">
        <v>12</v>
      </c>
      <c r="Q3" s="23">
        <v>4</v>
      </c>
      <c r="R3" s="23">
        <v>4</v>
      </c>
      <c r="S3" s="24">
        <v>2</v>
      </c>
      <c r="T3" s="22">
        <v>6</v>
      </c>
      <c r="U3" s="10">
        <v>6</v>
      </c>
      <c r="V3" s="10">
        <v>6</v>
      </c>
      <c r="W3" s="10">
        <v>6</v>
      </c>
      <c r="X3" s="11">
        <v>10</v>
      </c>
      <c r="Y3" s="10">
        <v>5</v>
      </c>
      <c r="Z3" s="10">
        <v>7</v>
      </c>
      <c r="AA3" s="10">
        <v>6</v>
      </c>
      <c r="AB3" s="10">
        <v>10</v>
      </c>
      <c r="AC3" s="10">
        <v>6</v>
      </c>
      <c r="AD3" s="25">
        <v>3</v>
      </c>
      <c r="AE3" s="22">
        <v>2</v>
      </c>
      <c r="AF3" s="23">
        <v>2</v>
      </c>
      <c r="AG3" s="23">
        <v>6</v>
      </c>
      <c r="AH3" s="23">
        <v>4</v>
      </c>
      <c r="AI3" s="23">
        <v>2</v>
      </c>
      <c r="AJ3" s="23">
        <v>5</v>
      </c>
      <c r="AK3" s="23">
        <v>10</v>
      </c>
      <c r="AL3" s="23">
        <v>10</v>
      </c>
      <c r="AM3" s="23">
        <v>4</v>
      </c>
      <c r="AN3" s="23">
        <v>10</v>
      </c>
      <c r="AO3" s="23">
        <v>4</v>
      </c>
      <c r="AP3" s="23">
        <v>4</v>
      </c>
      <c r="AQ3" s="23">
        <v>4</v>
      </c>
      <c r="AR3" s="23">
        <v>12</v>
      </c>
      <c r="AS3" s="23">
        <v>6</v>
      </c>
      <c r="AT3" s="23">
        <v>4</v>
      </c>
      <c r="AU3" s="23">
        <v>10</v>
      </c>
      <c r="AV3" s="23">
        <v>6</v>
      </c>
      <c r="AW3" s="24">
        <v>4</v>
      </c>
      <c r="AX3" s="11">
        <f>SUM(D3:K3)</f>
        <v>48</v>
      </c>
      <c r="AY3" s="11">
        <f>SUM(L3:S3)</f>
        <v>44</v>
      </c>
      <c r="AZ3" s="11">
        <f>SUM(T3:X3)</f>
        <v>34</v>
      </c>
      <c r="BA3" s="11">
        <f>SUM(Y3:AD3)</f>
        <v>37</v>
      </c>
      <c r="BB3" s="25">
        <f>SUM(AE3:AW3)</f>
        <v>109</v>
      </c>
      <c r="BC3" s="26" t="s">
        <v>42</v>
      </c>
      <c r="BD3" s="10">
        <f>AX3+AY3+AZ3+BA3+BB3+10</f>
        <v>282</v>
      </c>
      <c r="BE3" s="27" t="s">
        <v>43</v>
      </c>
      <c r="BF3" s="23"/>
      <c r="BG3" s="27"/>
      <c r="BH3" s="23"/>
      <c r="BI3" s="27">
        <f>SUMIFS(D3:AY3,D$4:AY$4,"X")</f>
        <v>154</v>
      </c>
      <c r="BJ3" s="25"/>
      <c r="BK3" s="28"/>
      <c r="BL3" s="29"/>
      <c r="BM3" s="24"/>
    </row>
    <row r="4" spans="1:66" s="1" customFormat="1" ht="30" customHeight="1" thickBot="1">
      <c r="A4" s="30" t="s">
        <v>44</v>
      </c>
      <c r="B4" s="31" t="s">
        <v>45</v>
      </c>
      <c r="C4" s="32" t="s">
        <v>46</v>
      </c>
      <c r="D4" s="22" t="s">
        <v>47</v>
      </c>
      <c r="E4" s="23" t="s">
        <v>47</v>
      </c>
      <c r="F4" s="23"/>
      <c r="G4" s="23" t="s">
        <v>47</v>
      </c>
      <c r="H4" s="23" t="s">
        <v>47</v>
      </c>
      <c r="I4" s="23"/>
      <c r="J4" s="23" t="s">
        <v>47</v>
      </c>
      <c r="K4" s="24"/>
      <c r="L4" s="22" t="s">
        <v>47</v>
      </c>
      <c r="M4" s="23" t="s">
        <v>47</v>
      </c>
      <c r="N4" s="23" t="s">
        <v>47</v>
      </c>
      <c r="O4" s="23" t="s">
        <v>47</v>
      </c>
      <c r="P4" s="23"/>
      <c r="Q4" s="23" t="s">
        <v>47</v>
      </c>
      <c r="R4" s="23"/>
      <c r="S4" s="24" t="s">
        <v>47</v>
      </c>
      <c r="T4" s="22"/>
      <c r="U4" s="10" t="s">
        <v>47</v>
      </c>
      <c r="V4" s="10" t="s">
        <v>47</v>
      </c>
      <c r="W4" s="10" t="s">
        <v>47</v>
      </c>
      <c r="X4" s="11"/>
      <c r="Y4" s="10" t="s">
        <v>47</v>
      </c>
      <c r="Z4" s="10"/>
      <c r="AA4" s="10"/>
      <c r="AB4" s="10" t="s">
        <v>47</v>
      </c>
      <c r="AC4" s="10"/>
      <c r="AD4" s="25"/>
      <c r="AE4" s="22"/>
      <c r="AF4" s="23" t="s">
        <v>47</v>
      </c>
      <c r="AG4" s="23" t="s">
        <v>47</v>
      </c>
      <c r="AH4" s="23" t="s">
        <v>47</v>
      </c>
      <c r="AI4" s="23" t="s">
        <v>47</v>
      </c>
      <c r="AJ4" s="23" t="s">
        <v>47</v>
      </c>
      <c r="AK4" s="23"/>
      <c r="AL4" s="23" t="s">
        <v>47</v>
      </c>
      <c r="AM4" s="23" t="s">
        <v>47</v>
      </c>
      <c r="AN4" s="23" t="s">
        <v>47</v>
      </c>
      <c r="AO4" s="23"/>
      <c r="AP4" s="23" t="s">
        <v>47</v>
      </c>
      <c r="AQ4" s="23" t="s">
        <v>47</v>
      </c>
      <c r="AR4" s="23"/>
      <c r="AS4" s="23" t="s">
        <v>47</v>
      </c>
      <c r="AT4" s="23"/>
      <c r="AU4" s="23"/>
      <c r="AV4" s="23"/>
      <c r="AW4" s="24" t="s">
        <v>47</v>
      </c>
      <c r="AX4" s="11"/>
      <c r="AY4" s="11"/>
      <c r="AZ4" s="11"/>
      <c r="BA4" s="11"/>
      <c r="BB4" s="25"/>
      <c r="BC4" s="14"/>
      <c r="BD4" s="9"/>
      <c r="BE4" s="16"/>
      <c r="BF4" s="7"/>
      <c r="BG4" s="16"/>
      <c r="BH4" s="7"/>
      <c r="BI4" s="17"/>
      <c r="BJ4" s="18"/>
      <c r="BK4" s="19"/>
      <c r="BL4" s="20"/>
      <c r="BM4" s="8"/>
      <c r="BN4" s="32" t="s">
        <v>46</v>
      </c>
    </row>
    <row r="5" spans="1:66" s="1" customFormat="1" ht="20.399999999999999" thickBot="1">
      <c r="A5" s="33">
        <v>7.6226804123711345</v>
      </c>
      <c r="B5" s="34">
        <v>25</v>
      </c>
      <c r="C5" s="35">
        <v>1</v>
      </c>
      <c r="D5" s="36">
        <v>1</v>
      </c>
      <c r="E5" s="37">
        <v>0</v>
      </c>
      <c r="F5" s="37">
        <v>0</v>
      </c>
      <c r="G5" s="37"/>
      <c r="H5" s="37">
        <v>4</v>
      </c>
      <c r="I5" s="37"/>
      <c r="J5" s="37"/>
      <c r="K5" s="38"/>
      <c r="L5" s="36">
        <v>6</v>
      </c>
      <c r="M5" s="37">
        <v>2</v>
      </c>
      <c r="N5" s="37">
        <v>4</v>
      </c>
      <c r="O5" s="37">
        <v>10</v>
      </c>
      <c r="P5" s="37">
        <v>0</v>
      </c>
      <c r="Q5" s="37"/>
      <c r="R5" s="37"/>
      <c r="S5" s="38"/>
      <c r="T5" s="36">
        <v>6</v>
      </c>
      <c r="U5" s="39">
        <v>6</v>
      </c>
      <c r="V5" s="39">
        <v>0</v>
      </c>
      <c r="W5" s="39">
        <v>1</v>
      </c>
      <c r="X5" s="40"/>
      <c r="Y5" s="39">
        <v>4</v>
      </c>
      <c r="Z5" s="39"/>
      <c r="AA5" s="39">
        <v>2</v>
      </c>
      <c r="AB5" s="39">
        <v>4</v>
      </c>
      <c r="AC5" s="39"/>
      <c r="AD5" s="41"/>
      <c r="AE5" s="36"/>
      <c r="AF5" s="37">
        <v>2</v>
      </c>
      <c r="AG5" s="37">
        <v>6</v>
      </c>
      <c r="AH5" s="37">
        <v>3</v>
      </c>
      <c r="AI5" s="37">
        <v>2</v>
      </c>
      <c r="AJ5" s="37">
        <v>0</v>
      </c>
      <c r="AK5" s="37"/>
      <c r="AL5" s="37">
        <v>8</v>
      </c>
      <c r="AM5" s="37">
        <v>2</v>
      </c>
      <c r="AN5" s="37">
        <v>3</v>
      </c>
      <c r="AO5" s="37">
        <v>2</v>
      </c>
      <c r="AP5" s="37"/>
      <c r="AQ5" s="37"/>
      <c r="AR5" s="37"/>
      <c r="AS5" s="37"/>
      <c r="AT5" s="37"/>
      <c r="AU5" s="37"/>
      <c r="AV5" s="37"/>
      <c r="AW5" s="38">
        <v>2</v>
      </c>
      <c r="AX5" s="40">
        <f>SUM('DS_3_2024-2025_PC'!$D5:$K5)</f>
        <v>5</v>
      </c>
      <c r="AY5" s="42">
        <f>SUM('DS_3_2024-2025_PC'!$L5:$S5)</f>
        <v>22</v>
      </c>
      <c r="AZ5" s="42">
        <f>SUM('DS_3_2024-2025_PC'!$T5:$X5)</f>
        <v>13</v>
      </c>
      <c r="BA5" s="42">
        <f>SUM('DS_3_2024-2025_PC'!$Y5:$AD5)</f>
        <v>10</v>
      </c>
      <c r="BB5" s="42">
        <f>SUM('DS_3_2024-2025_PC'!$AE5:$AW5)</f>
        <v>30</v>
      </c>
      <c r="BC5" s="43">
        <v>5</v>
      </c>
      <c r="BD5" s="44">
        <f>SUM('DS_3_2024-2025_PC'!$AX5:$BC5)</f>
        <v>85</v>
      </c>
      <c r="BE5" s="45">
        <f t="shared" ref="BE5:BE33" si="0">COUNTA($D5:$AW5)/46</f>
        <v>0.56521739130434778</v>
      </c>
      <c r="BF5" s="46">
        <f t="shared" ref="BF5:BF33" si="1">_xlfn.RANK.EQ(BE5,BE$5:BE$33)</f>
        <v>26</v>
      </c>
      <c r="BG5" s="45">
        <f t="shared" ref="BG5:BG33" si="2">SUMIFS(D5:AW5,D5:AW5,"&gt;=0")/(SUMIFS($D$3:$AW$3,D5:AW5,"&gt;=0"))</f>
        <v>0.52287581699346408</v>
      </c>
      <c r="BH5" s="46">
        <f t="shared" ref="BH5:BH33" si="3">_xlfn.RANK.EQ(BG5,BG$5:BG$33)</f>
        <v>24</v>
      </c>
      <c r="BI5" s="47">
        <f t="shared" ref="BI5:BI33" si="4">SUMIFS(D5:AY5,D$4:AY$4,"X")/$BI$3</f>
        <v>0.45454545454545453</v>
      </c>
      <c r="BJ5" s="46">
        <f t="shared" ref="BJ5:BJ33" si="5">_xlfn.RANK.EQ(BI5,BI$5:BI$33)</f>
        <v>23</v>
      </c>
      <c r="BK5" s="48">
        <f t="shared" ref="BK5:BK33" si="6">BD5/$BD$3*20</f>
        <v>6.0283687943262407</v>
      </c>
      <c r="BL5" s="49">
        <f t="shared" ref="BL5:BL33" si="7">BD5/194*15.8+0.7</f>
        <v>7.6226804123711345</v>
      </c>
      <c r="BM5" s="50">
        <f t="shared" ref="BM5:BM33" si="8">_xlfn.RANK.EQ(BK5,BK$5:BK$33)</f>
        <v>25</v>
      </c>
      <c r="BN5" s="35">
        <v>1</v>
      </c>
    </row>
    <row r="6" spans="1:66" s="1" customFormat="1" ht="20.399999999999999" thickBot="1">
      <c r="A6" s="51">
        <v>13.649484536082474</v>
      </c>
      <c r="B6" s="52">
        <v>6</v>
      </c>
      <c r="C6" s="53">
        <v>2</v>
      </c>
      <c r="D6" s="54">
        <v>5</v>
      </c>
      <c r="E6" s="55">
        <v>3</v>
      </c>
      <c r="F6" s="55">
        <v>0</v>
      </c>
      <c r="G6" s="55">
        <v>8</v>
      </c>
      <c r="H6" s="55">
        <v>6</v>
      </c>
      <c r="I6" s="55">
        <v>0</v>
      </c>
      <c r="J6" s="55">
        <v>3</v>
      </c>
      <c r="K6" s="56">
        <v>3</v>
      </c>
      <c r="L6" s="54">
        <v>6</v>
      </c>
      <c r="M6" s="55">
        <v>2</v>
      </c>
      <c r="N6" s="55">
        <v>4</v>
      </c>
      <c r="O6" s="55">
        <v>8</v>
      </c>
      <c r="P6" s="55">
        <v>10</v>
      </c>
      <c r="Q6" s="55">
        <v>4</v>
      </c>
      <c r="R6" s="55">
        <v>0</v>
      </c>
      <c r="S6" s="56">
        <v>2</v>
      </c>
      <c r="T6" s="54">
        <v>6</v>
      </c>
      <c r="U6" s="57">
        <v>4</v>
      </c>
      <c r="V6" s="57">
        <v>2</v>
      </c>
      <c r="W6" s="57"/>
      <c r="X6" s="58">
        <v>4</v>
      </c>
      <c r="Y6" s="57">
        <v>4</v>
      </c>
      <c r="Z6" s="57">
        <v>1</v>
      </c>
      <c r="AA6" s="57">
        <v>2</v>
      </c>
      <c r="AB6" s="57"/>
      <c r="AC6" s="57">
        <v>0</v>
      </c>
      <c r="AD6" s="59"/>
      <c r="AE6" s="54">
        <v>2</v>
      </c>
      <c r="AF6" s="55">
        <v>2</v>
      </c>
      <c r="AG6" s="55">
        <v>6</v>
      </c>
      <c r="AH6" s="55">
        <v>4</v>
      </c>
      <c r="AI6" s="55">
        <v>2</v>
      </c>
      <c r="AJ6" s="55"/>
      <c r="AK6" s="55">
        <v>2</v>
      </c>
      <c r="AL6" s="55">
        <v>10</v>
      </c>
      <c r="AM6" s="55">
        <v>4</v>
      </c>
      <c r="AN6" s="55">
        <v>2</v>
      </c>
      <c r="AO6" s="55">
        <v>4</v>
      </c>
      <c r="AP6" s="55">
        <v>2</v>
      </c>
      <c r="AQ6" s="55">
        <v>4</v>
      </c>
      <c r="AR6" s="55">
        <v>4</v>
      </c>
      <c r="AS6" s="55">
        <v>5</v>
      </c>
      <c r="AT6" s="55">
        <v>4</v>
      </c>
      <c r="AU6" s="55">
        <v>0</v>
      </c>
      <c r="AV6" s="55">
        <v>3</v>
      </c>
      <c r="AW6" s="56">
        <v>2</v>
      </c>
      <c r="AX6" s="40">
        <f>SUM('DS_3_2024-2025_PC'!$D6:$K6)</f>
        <v>28</v>
      </c>
      <c r="AY6" s="42">
        <f>SUM('DS_3_2024-2025_PC'!$L6:$S6)</f>
        <v>36</v>
      </c>
      <c r="AZ6" s="42">
        <f>SUM('DS_3_2024-2025_PC'!$T6:$X6)</f>
        <v>16</v>
      </c>
      <c r="BA6" s="42">
        <f>SUM('DS_3_2024-2025_PC'!$Y6:$AD6)</f>
        <v>7</v>
      </c>
      <c r="BB6" s="42">
        <f>SUM('DS_3_2024-2025_PC'!$AE6:$AW6)</f>
        <v>62</v>
      </c>
      <c r="BC6" s="60">
        <v>10</v>
      </c>
      <c r="BD6" s="44">
        <f>SUM('DS_3_2024-2025_PC'!$AX6:$BC6)</f>
        <v>159</v>
      </c>
      <c r="BE6" s="45">
        <f t="shared" si="0"/>
        <v>0.91304347826086951</v>
      </c>
      <c r="BF6" s="61">
        <f t="shared" si="1"/>
        <v>8</v>
      </c>
      <c r="BG6" s="62">
        <f t="shared" si="2"/>
        <v>0.60080645161290325</v>
      </c>
      <c r="BH6" s="61">
        <f t="shared" si="3"/>
        <v>13</v>
      </c>
      <c r="BI6" s="63">
        <f t="shared" si="4"/>
        <v>0.67532467532467533</v>
      </c>
      <c r="BJ6" s="61">
        <f t="shared" si="5"/>
        <v>8</v>
      </c>
      <c r="BK6" s="64">
        <f t="shared" si="6"/>
        <v>11.276595744680851</v>
      </c>
      <c r="BL6" s="49">
        <f t="shared" si="7"/>
        <v>13.649484536082474</v>
      </c>
      <c r="BM6" s="65">
        <f t="shared" si="8"/>
        <v>6</v>
      </c>
      <c r="BN6" s="53">
        <v>2</v>
      </c>
    </row>
    <row r="7" spans="1:66" s="1" customFormat="1" ht="20.399999999999999" thickBot="1">
      <c r="A7" s="51">
        <v>7.5412371134020626</v>
      </c>
      <c r="B7" s="52">
        <v>27</v>
      </c>
      <c r="C7" s="53">
        <v>3</v>
      </c>
      <c r="D7" s="54">
        <v>6</v>
      </c>
      <c r="E7" s="55">
        <v>3</v>
      </c>
      <c r="F7" s="55">
        <v>0</v>
      </c>
      <c r="G7" s="55">
        <v>6</v>
      </c>
      <c r="H7" s="55">
        <v>4</v>
      </c>
      <c r="I7" s="55">
        <v>0</v>
      </c>
      <c r="J7" s="55">
        <v>0</v>
      </c>
      <c r="K7" s="56">
        <v>3</v>
      </c>
      <c r="L7" s="54">
        <v>6</v>
      </c>
      <c r="M7" s="55">
        <v>2</v>
      </c>
      <c r="N7" s="55">
        <v>2</v>
      </c>
      <c r="O7" s="55">
        <v>7</v>
      </c>
      <c r="P7" s="55">
        <v>6</v>
      </c>
      <c r="Q7" s="55">
        <v>4</v>
      </c>
      <c r="R7" s="55">
        <v>0</v>
      </c>
      <c r="S7" s="56">
        <v>0</v>
      </c>
      <c r="T7" s="54">
        <v>0</v>
      </c>
      <c r="U7" s="57">
        <v>4</v>
      </c>
      <c r="V7" s="57">
        <v>2</v>
      </c>
      <c r="W7" s="57">
        <v>0</v>
      </c>
      <c r="X7" s="58"/>
      <c r="Y7" s="57">
        <v>2</v>
      </c>
      <c r="Z7" s="57"/>
      <c r="AA7" s="57">
        <v>0</v>
      </c>
      <c r="AB7" s="57">
        <v>3</v>
      </c>
      <c r="AC7" s="57"/>
      <c r="AD7" s="59"/>
      <c r="AE7" s="54">
        <v>1</v>
      </c>
      <c r="AF7" s="55">
        <v>2</v>
      </c>
      <c r="AG7" s="55">
        <v>4</v>
      </c>
      <c r="AH7" s="55">
        <v>0</v>
      </c>
      <c r="AI7" s="55">
        <v>2</v>
      </c>
      <c r="AJ7" s="55">
        <v>0</v>
      </c>
      <c r="AK7" s="55">
        <v>2</v>
      </c>
      <c r="AL7" s="55">
        <v>0</v>
      </c>
      <c r="AM7" s="55">
        <v>4</v>
      </c>
      <c r="AN7" s="55"/>
      <c r="AO7" s="55">
        <v>4</v>
      </c>
      <c r="AP7" s="55"/>
      <c r="AQ7" s="55"/>
      <c r="AR7" s="55"/>
      <c r="AS7" s="55">
        <v>0</v>
      </c>
      <c r="AT7" s="55">
        <v>0</v>
      </c>
      <c r="AU7" s="55">
        <v>0</v>
      </c>
      <c r="AV7" s="55"/>
      <c r="AW7" s="56"/>
      <c r="AX7" s="40">
        <f>SUM('DS_3_2024-2025_PC'!$D7:$K7)</f>
        <v>22</v>
      </c>
      <c r="AY7" s="42">
        <f>SUM('DS_3_2024-2025_PC'!$L7:$S7)</f>
        <v>27</v>
      </c>
      <c r="AZ7" s="42">
        <f>SUM('DS_3_2024-2025_PC'!$T7:$X7)</f>
        <v>6</v>
      </c>
      <c r="BA7" s="42">
        <f>SUM('DS_3_2024-2025_PC'!$Y7:$AD7)</f>
        <v>5</v>
      </c>
      <c r="BB7" s="42">
        <f>SUM('DS_3_2024-2025_PC'!$AE7:$AW7)</f>
        <v>19</v>
      </c>
      <c r="BC7" s="60">
        <v>5</v>
      </c>
      <c r="BD7" s="44">
        <f>SUM('DS_3_2024-2025_PC'!$AX7:$BC7)</f>
        <v>84</v>
      </c>
      <c r="BE7" s="45">
        <f t="shared" si="0"/>
        <v>0.78260869565217395</v>
      </c>
      <c r="BF7" s="61">
        <f t="shared" si="1"/>
        <v>18</v>
      </c>
      <c r="BG7" s="62">
        <f t="shared" si="2"/>
        <v>0.38349514563106796</v>
      </c>
      <c r="BH7" s="61">
        <f t="shared" si="3"/>
        <v>28</v>
      </c>
      <c r="BI7" s="63">
        <f t="shared" si="4"/>
        <v>0.40909090909090912</v>
      </c>
      <c r="BJ7" s="61">
        <f t="shared" si="5"/>
        <v>26</v>
      </c>
      <c r="BK7" s="64">
        <f t="shared" si="6"/>
        <v>5.957446808510638</v>
      </c>
      <c r="BL7" s="49">
        <f t="shared" si="7"/>
        <v>7.5412371134020626</v>
      </c>
      <c r="BM7" s="65">
        <f t="shared" si="8"/>
        <v>27</v>
      </c>
      <c r="BN7" s="53">
        <v>3</v>
      </c>
    </row>
    <row r="8" spans="1:66" s="1" customFormat="1" ht="20.399999999999999" thickBot="1">
      <c r="A8" s="51">
        <v>12.916494845360825</v>
      </c>
      <c r="B8" s="52">
        <v>12</v>
      </c>
      <c r="C8" s="53">
        <v>4</v>
      </c>
      <c r="D8" s="54">
        <v>6</v>
      </c>
      <c r="E8" s="55">
        <v>0</v>
      </c>
      <c r="F8" s="55">
        <v>0</v>
      </c>
      <c r="G8" s="55">
        <v>8</v>
      </c>
      <c r="H8" s="55">
        <v>4</v>
      </c>
      <c r="I8" s="55">
        <v>3</v>
      </c>
      <c r="J8" s="55"/>
      <c r="K8" s="56"/>
      <c r="L8" s="54">
        <v>6</v>
      </c>
      <c r="M8" s="55">
        <v>2</v>
      </c>
      <c r="N8" s="55">
        <v>4</v>
      </c>
      <c r="O8" s="55">
        <v>7</v>
      </c>
      <c r="P8" s="55">
        <v>12</v>
      </c>
      <c r="Q8" s="55">
        <v>0</v>
      </c>
      <c r="R8" s="55">
        <v>4</v>
      </c>
      <c r="S8" s="56">
        <v>2</v>
      </c>
      <c r="T8" s="54">
        <v>3</v>
      </c>
      <c r="U8" s="57">
        <v>4</v>
      </c>
      <c r="V8" s="57"/>
      <c r="W8" s="57"/>
      <c r="X8" s="58"/>
      <c r="Y8" s="57">
        <v>2</v>
      </c>
      <c r="Z8" s="57"/>
      <c r="AA8" s="57">
        <v>0</v>
      </c>
      <c r="AB8" s="57">
        <v>5</v>
      </c>
      <c r="AC8" s="57"/>
      <c r="AD8" s="59"/>
      <c r="AE8" s="54">
        <v>1</v>
      </c>
      <c r="AF8" s="55">
        <v>2</v>
      </c>
      <c r="AG8" s="55">
        <v>6</v>
      </c>
      <c r="AH8" s="55">
        <v>4</v>
      </c>
      <c r="AI8" s="55">
        <v>2</v>
      </c>
      <c r="AJ8" s="55">
        <v>2</v>
      </c>
      <c r="AK8" s="55">
        <v>10</v>
      </c>
      <c r="AL8" s="55">
        <v>10</v>
      </c>
      <c r="AM8" s="55">
        <v>2</v>
      </c>
      <c r="AN8" s="55">
        <v>4</v>
      </c>
      <c r="AO8" s="55">
        <v>4</v>
      </c>
      <c r="AP8" s="55">
        <v>4</v>
      </c>
      <c r="AQ8" s="55">
        <v>0</v>
      </c>
      <c r="AR8" s="55">
        <v>2</v>
      </c>
      <c r="AS8" s="55">
        <v>5</v>
      </c>
      <c r="AT8" s="55">
        <v>4</v>
      </c>
      <c r="AU8" s="55">
        <v>6</v>
      </c>
      <c r="AV8" s="55"/>
      <c r="AW8" s="56"/>
      <c r="AX8" s="40">
        <f>SUM('DS_3_2024-2025_PC'!$D8:$K8)</f>
        <v>21</v>
      </c>
      <c r="AY8" s="42">
        <f>SUM('DS_3_2024-2025_PC'!$L8:$S8)</f>
        <v>37</v>
      </c>
      <c r="AZ8" s="42">
        <f>SUM('DS_3_2024-2025_PC'!$T8:$X8)</f>
        <v>7</v>
      </c>
      <c r="BA8" s="42">
        <f>SUM('DS_3_2024-2025_PC'!$Y8:$AD8)</f>
        <v>7</v>
      </c>
      <c r="BB8" s="42">
        <f>SUM('DS_3_2024-2025_PC'!$AE8:$AW8)</f>
        <v>68</v>
      </c>
      <c r="BC8" s="60">
        <v>10</v>
      </c>
      <c r="BD8" s="44">
        <f>SUM('DS_3_2024-2025_PC'!$AX8:$BC8)</f>
        <v>150</v>
      </c>
      <c r="BE8" s="45">
        <f t="shared" si="0"/>
        <v>0.78260869565217395</v>
      </c>
      <c r="BF8" s="61">
        <f t="shared" si="1"/>
        <v>18</v>
      </c>
      <c r="BG8" s="62">
        <f t="shared" si="2"/>
        <v>0.65727699530516437</v>
      </c>
      <c r="BH8" s="61">
        <f t="shared" si="3"/>
        <v>8</v>
      </c>
      <c r="BI8" s="63">
        <f t="shared" si="4"/>
        <v>0.59090909090909094</v>
      </c>
      <c r="BJ8" s="61">
        <f t="shared" si="5"/>
        <v>19</v>
      </c>
      <c r="BK8" s="64">
        <f t="shared" si="6"/>
        <v>10.638297872340425</v>
      </c>
      <c r="BL8" s="49">
        <f t="shared" si="7"/>
        <v>12.916494845360825</v>
      </c>
      <c r="BM8" s="65">
        <f t="shared" si="8"/>
        <v>12</v>
      </c>
      <c r="BN8" s="53">
        <v>4</v>
      </c>
    </row>
    <row r="9" spans="1:66" s="1" customFormat="1" ht="20.399999999999999" thickBot="1">
      <c r="A9" s="51">
        <v>7.6226804123711345</v>
      </c>
      <c r="B9" s="52">
        <v>25</v>
      </c>
      <c r="C9" s="53">
        <v>5</v>
      </c>
      <c r="D9" s="54">
        <v>4</v>
      </c>
      <c r="E9" s="55">
        <v>3</v>
      </c>
      <c r="F9" s="55">
        <v>4</v>
      </c>
      <c r="G9" s="55">
        <v>6</v>
      </c>
      <c r="H9" s="55">
        <v>4</v>
      </c>
      <c r="I9" s="55">
        <v>0</v>
      </c>
      <c r="J9" s="55">
        <v>4</v>
      </c>
      <c r="K9" s="56">
        <v>3</v>
      </c>
      <c r="L9" s="54">
        <v>6</v>
      </c>
      <c r="M9" s="55"/>
      <c r="N9" s="55">
        <v>3</v>
      </c>
      <c r="O9" s="55">
        <v>4</v>
      </c>
      <c r="P9" s="55">
        <v>0</v>
      </c>
      <c r="Q9" s="55">
        <v>0</v>
      </c>
      <c r="R9" s="55"/>
      <c r="S9" s="56"/>
      <c r="T9" s="54">
        <v>6</v>
      </c>
      <c r="U9" s="57"/>
      <c r="V9" s="57"/>
      <c r="W9" s="57"/>
      <c r="X9" s="58"/>
      <c r="Y9" s="57">
        <v>3</v>
      </c>
      <c r="Z9" s="57"/>
      <c r="AA9" s="57"/>
      <c r="AB9" s="57"/>
      <c r="AC9" s="57"/>
      <c r="AD9" s="59"/>
      <c r="AE9" s="54">
        <v>2</v>
      </c>
      <c r="AF9" s="55">
        <v>2</v>
      </c>
      <c r="AG9" s="55">
        <v>6</v>
      </c>
      <c r="AH9" s="55">
        <v>2</v>
      </c>
      <c r="AI9" s="55">
        <v>2</v>
      </c>
      <c r="AJ9" s="55">
        <v>0</v>
      </c>
      <c r="AK9" s="55">
        <v>0</v>
      </c>
      <c r="AL9" s="55">
        <v>10</v>
      </c>
      <c r="AM9" s="55">
        <v>2</v>
      </c>
      <c r="AN9" s="55"/>
      <c r="AO9" s="55">
        <v>4</v>
      </c>
      <c r="AP9" s="55"/>
      <c r="AQ9" s="55">
        <v>0</v>
      </c>
      <c r="AR9" s="55"/>
      <c r="AS9" s="55"/>
      <c r="AT9" s="55"/>
      <c r="AU9" s="55"/>
      <c r="AV9" s="55"/>
      <c r="AW9" s="56"/>
      <c r="AX9" s="40">
        <f>SUM('DS_3_2024-2025_PC'!$D9:$K9)</f>
        <v>28</v>
      </c>
      <c r="AY9" s="42">
        <f>SUM('DS_3_2024-2025_PC'!$L9:$S9)</f>
        <v>13</v>
      </c>
      <c r="AZ9" s="42">
        <f>SUM('DS_3_2024-2025_PC'!$T9:$X9)</f>
        <v>6</v>
      </c>
      <c r="BA9" s="42">
        <f>SUM('DS_3_2024-2025_PC'!$Y9:$AD9)</f>
        <v>3</v>
      </c>
      <c r="BB9" s="42">
        <f>SUM('DS_3_2024-2025_PC'!$AE9:$AW9)</f>
        <v>30</v>
      </c>
      <c r="BC9" s="60">
        <v>5</v>
      </c>
      <c r="BD9" s="44">
        <f>SUM('DS_3_2024-2025_PC'!$AX9:$BC9)</f>
        <v>85</v>
      </c>
      <c r="BE9" s="45">
        <f t="shared" si="0"/>
        <v>0.56521739130434778</v>
      </c>
      <c r="BF9" s="61">
        <f t="shared" si="1"/>
        <v>26</v>
      </c>
      <c r="BG9" s="62">
        <f t="shared" si="2"/>
        <v>0.54054054054054057</v>
      </c>
      <c r="BH9" s="61">
        <f t="shared" si="3"/>
        <v>22</v>
      </c>
      <c r="BI9" s="63">
        <f t="shared" si="4"/>
        <v>0.39610389610389612</v>
      </c>
      <c r="BJ9" s="61">
        <f t="shared" si="5"/>
        <v>27</v>
      </c>
      <c r="BK9" s="64">
        <f t="shared" si="6"/>
        <v>6.0283687943262407</v>
      </c>
      <c r="BL9" s="49">
        <f t="shared" si="7"/>
        <v>7.6226804123711345</v>
      </c>
      <c r="BM9" s="65">
        <f t="shared" si="8"/>
        <v>25</v>
      </c>
      <c r="BN9" s="53">
        <v>5</v>
      </c>
    </row>
    <row r="10" spans="1:66" s="1" customFormat="1" ht="20.399999999999999" thickBot="1">
      <c r="A10" s="51">
        <v>12.509278350515464</v>
      </c>
      <c r="B10" s="52">
        <v>16</v>
      </c>
      <c r="C10" s="53">
        <v>6</v>
      </c>
      <c r="D10" s="54">
        <v>6</v>
      </c>
      <c r="E10" s="55">
        <v>3</v>
      </c>
      <c r="F10" s="55">
        <v>0</v>
      </c>
      <c r="G10" s="55">
        <v>8</v>
      </c>
      <c r="H10" s="55">
        <v>8</v>
      </c>
      <c r="I10" s="55">
        <v>6</v>
      </c>
      <c r="J10" s="55">
        <v>4</v>
      </c>
      <c r="K10" s="56"/>
      <c r="L10" s="54">
        <v>5</v>
      </c>
      <c r="M10" s="55">
        <v>2</v>
      </c>
      <c r="N10" s="55">
        <v>4</v>
      </c>
      <c r="O10" s="55">
        <v>7</v>
      </c>
      <c r="P10" s="55">
        <v>3</v>
      </c>
      <c r="Q10" s="55"/>
      <c r="R10" s="55"/>
      <c r="S10" s="56"/>
      <c r="T10" s="54">
        <v>3</v>
      </c>
      <c r="U10" s="57">
        <v>4</v>
      </c>
      <c r="V10" s="57">
        <v>2</v>
      </c>
      <c r="W10" s="57">
        <v>0</v>
      </c>
      <c r="X10" s="58">
        <v>0</v>
      </c>
      <c r="Y10" s="57">
        <v>4</v>
      </c>
      <c r="Z10" s="57">
        <v>2</v>
      </c>
      <c r="AA10" s="57">
        <v>0</v>
      </c>
      <c r="AB10" s="57">
        <v>3</v>
      </c>
      <c r="AC10" s="57">
        <v>0</v>
      </c>
      <c r="AD10" s="59">
        <v>3</v>
      </c>
      <c r="AE10" s="54">
        <v>2</v>
      </c>
      <c r="AF10" s="55">
        <v>2</v>
      </c>
      <c r="AG10" s="55">
        <v>6</v>
      </c>
      <c r="AH10" s="55">
        <v>4</v>
      </c>
      <c r="AI10" s="55">
        <v>2</v>
      </c>
      <c r="AJ10" s="55">
        <v>0</v>
      </c>
      <c r="AK10" s="55">
        <v>8</v>
      </c>
      <c r="AL10" s="55">
        <v>10</v>
      </c>
      <c r="AM10" s="55">
        <v>2</v>
      </c>
      <c r="AN10" s="55">
        <v>4</v>
      </c>
      <c r="AO10" s="55">
        <v>4</v>
      </c>
      <c r="AP10" s="55">
        <v>4</v>
      </c>
      <c r="AQ10" s="55">
        <v>4</v>
      </c>
      <c r="AR10" s="55"/>
      <c r="AS10" s="55">
        <v>1</v>
      </c>
      <c r="AT10" s="55"/>
      <c r="AU10" s="55">
        <v>2</v>
      </c>
      <c r="AV10" s="55">
        <v>3</v>
      </c>
      <c r="AW10" s="56">
        <v>0</v>
      </c>
      <c r="AX10" s="40">
        <f>SUM('DS_3_2024-2025_PC'!$D10:$K10)</f>
        <v>35</v>
      </c>
      <c r="AY10" s="42">
        <f>SUM('DS_3_2024-2025_PC'!$L10:$S10)</f>
        <v>21</v>
      </c>
      <c r="AZ10" s="42">
        <f>SUM('DS_3_2024-2025_PC'!$T10:$X10)</f>
        <v>9</v>
      </c>
      <c r="BA10" s="42">
        <f>SUM('DS_3_2024-2025_PC'!$Y10:$AD10)</f>
        <v>12</v>
      </c>
      <c r="BB10" s="42">
        <f>SUM('DS_3_2024-2025_PC'!$AE10:$AW10)</f>
        <v>58</v>
      </c>
      <c r="BC10" s="60">
        <v>10</v>
      </c>
      <c r="BD10" s="44">
        <f>SUM('DS_3_2024-2025_PC'!$AX10:$BC10)</f>
        <v>145</v>
      </c>
      <c r="BE10" s="45">
        <f t="shared" si="0"/>
        <v>0.86956521739130432</v>
      </c>
      <c r="BF10" s="61">
        <f t="shared" si="1"/>
        <v>11</v>
      </c>
      <c r="BG10" s="62">
        <f t="shared" si="2"/>
        <v>0.5625</v>
      </c>
      <c r="BH10" s="61">
        <f t="shared" si="3"/>
        <v>16</v>
      </c>
      <c r="BI10" s="63">
        <f t="shared" si="4"/>
        <v>0.6428571428571429</v>
      </c>
      <c r="BJ10" s="61">
        <f t="shared" si="5"/>
        <v>13</v>
      </c>
      <c r="BK10" s="64">
        <f t="shared" si="6"/>
        <v>10.283687943262411</v>
      </c>
      <c r="BL10" s="49">
        <f t="shared" si="7"/>
        <v>12.509278350515464</v>
      </c>
      <c r="BM10" s="65">
        <f t="shared" si="8"/>
        <v>16</v>
      </c>
      <c r="BN10" s="53">
        <v>6</v>
      </c>
    </row>
    <row r="11" spans="1:66" s="1" customFormat="1" ht="20.399999999999999" thickBot="1">
      <c r="A11" s="51">
        <v>8.4371134020618559</v>
      </c>
      <c r="B11" s="52">
        <v>23</v>
      </c>
      <c r="C11" s="53">
        <v>7</v>
      </c>
      <c r="D11" s="54">
        <v>6</v>
      </c>
      <c r="E11" s="55">
        <v>5</v>
      </c>
      <c r="F11" s="55">
        <v>2</v>
      </c>
      <c r="G11" s="55">
        <v>7</v>
      </c>
      <c r="H11" s="55">
        <v>4</v>
      </c>
      <c r="I11" s="55">
        <v>0</v>
      </c>
      <c r="J11" s="55"/>
      <c r="K11" s="56"/>
      <c r="L11" s="54">
        <v>6</v>
      </c>
      <c r="M11" s="55">
        <v>2</v>
      </c>
      <c r="N11" s="55">
        <v>4</v>
      </c>
      <c r="O11" s="55">
        <v>7</v>
      </c>
      <c r="P11" s="55">
        <v>10</v>
      </c>
      <c r="Q11" s="55">
        <v>2</v>
      </c>
      <c r="R11" s="55"/>
      <c r="S11" s="56">
        <v>2</v>
      </c>
      <c r="T11" s="54">
        <v>0</v>
      </c>
      <c r="U11" s="57">
        <v>6</v>
      </c>
      <c r="V11" s="57">
        <v>3</v>
      </c>
      <c r="W11" s="57">
        <v>6</v>
      </c>
      <c r="X11" s="58">
        <v>6</v>
      </c>
      <c r="Y11" s="57">
        <v>5</v>
      </c>
      <c r="Z11" s="57">
        <v>1</v>
      </c>
      <c r="AA11" s="57">
        <v>2</v>
      </c>
      <c r="AB11" s="57">
        <v>4</v>
      </c>
      <c r="AC11" s="57"/>
      <c r="AD11" s="59"/>
      <c r="AE11" s="54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6"/>
      <c r="AX11" s="40">
        <f>SUM('DS_3_2024-2025_PC'!$D11:$K11)</f>
        <v>24</v>
      </c>
      <c r="AY11" s="42">
        <f>SUM('DS_3_2024-2025_PC'!$L11:$S11)</f>
        <v>33</v>
      </c>
      <c r="AZ11" s="42">
        <f>SUM('DS_3_2024-2025_PC'!$T11:$X11)</f>
        <v>21</v>
      </c>
      <c r="BA11" s="42">
        <f>SUM('DS_3_2024-2025_PC'!$Y11:$AD11)</f>
        <v>12</v>
      </c>
      <c r="BB11" s="42">
        <f>SUM('DS_3_2024-2025_PC'!$AE11:$AW11)</f>
        <v>0</v>
      </c>
      <c r="BC11" s="60">
        <v>5</v>
      </c>
      <c r="BD11" s="44">
        <f>SUM('DS_3_2024-2025_PC'!$AX11:$BC11)</f>
        <v>95</v>
      </c>
      <c r="BE11" s="45">
        <f t="shared" si="0"/>
        <v>0.47826086956521741</v>
      </c>
      <c r="BF11" s="61">
        <f t="shared" si="1"/>
        <v>28</v>
      </c>
      <c r="BG11" s="62">
        <f t="shared" si="2"/>
        <v>0.64748201438848918</v>
      </c>
      <c r="BH11" s="61">
        <f t="shared" si="3"/>
        <v>9</v>
      </c>
      <c r="BI11" s="63">
        <f t="shared" si="4"/>
        <v>0.44805194805194803</v>
      </c>
      <c r="BJ11" s="61">
        <f t="shared" si="5"/>
        <v>24</v>
      </c>
      <c r="BK11" s="64">
        <f t="shared" si="6"/>
        <v>6.7375886524822697</v>
      </c>
      <c r="BL11" s="49">
        <f t="shared" si="7"/>
        <v>8.4371134020618559</v>
      </c>
      <c r="BM11" s="65">
        <f t="shared" si="8"/>
        <v>23</v>
      </c>
      <c r="BN11" s="53">
        <v>7</v>
      </c>
    </row>
    <row r="12" spans="1:66" s="1" customFormat="1" ht="20.399999999999999" thickBot="1">
      <c r="A12" s="51">
        <v>16.337113402061856</v>
      </c>
      <c r="B12" s="52">
        <v>2</v>
      </c>
      <c r="C12" s="53">
        <v>8</v>
      </c>
      <c r="D12" s="54">
        <v>6</v>
      </c>
      <c r="E12" s="55">
        <v>5</v>
      </c>
      <c r="F12" s="55">
        <v>2</v>
      </c>
      <c r="G12" s="55">
        <v>8</v>
      </c>
      <c r="H12" s="55">
        <v>4</v>
      </c>
      <c r="I12" s="55">
        <v>0</v>
      </c>
      <c r="J12" s="55">
        <v>5</v>
      </c>
      <c r="K12" s="56">
        <v>3</v>
      </c>
      <c r="L12" s="54">
        <v>4</v>
      </c>
      <c r="M12" s="55">
        <v>2</v>
      </c>
      <c r="N12" s="55">
        <v>4</v>
      </c>
      <c r="O12" s="55">
        <v>7</v>
      </c>
      <c r="P12" s="55">
        <v>10</v>
      </c>
      <c r="Q12" s="55">
        <v>4</v>
      </c>
      <c r="R12" s="55">
        <v>4</v>
      </c>
      <c r="S12" s="56">
        <v>2</v>
      </c>
      <c r="T12" s="54">
        <v>5</v>
      </c>
      <c r="U12" s="57">
        <v>6</v>
      </c>
      <c r="V12" s="57"/>
      <c r="W12" s="57"/>
      <c r="X12" s="58"/>
      <c r="Y12" s="57">
        <v>3</v>
      </c>
      <c r="Z12" s="57">
        <v>7</v>
      </c>
      <c r="AA12" s="57">
        <v>0</v>
      </c>
      <c r="AB12" s="57">
        <v>5</v>
      </c>
      <c r="AC12" s="57">
        <v>0</v>
      </c>
      <c r="AD12" s="59">
        <v>3</v>
      </c>
      <c r="AE12" s="54">
        <v>0</v>
      </c>
      <c r="AF12" s="55">
        <v>2</v>
      </c>
      <c r="AG12" s="55">
        <v>6</v>
      </c>
      <c r="AH12" s="55">
        <v>4</v>
      </c>
      <c r="AI12" s="55">
        <v>2</v>
      </c>
      <c r="AJ12" s="55">
        <v>5</v>
      </c>
      <c r="AK12" s="55">
        <v>4</v>
      </c>
      <c r="AL12" s="55">
        <v>10</v>
      </c>
      <c r="AM12" s="55">
        <v>2</v>
      </c>
      <c r="AN12" s="55">
        <v>10</v>
      </c>
      <c r="AO12" s="55">
        <v>4</v>
      </c>
      <c r="AP12" s="55">
        <v>4</v>
      </c>
      <c r="AQ12" s="55">
        <v>4</v>
      </c>
      <c r="AR12" s="55">
        <v>0</v>
      </c>
      <c r="AS12" s="55">
        <v>6</v>
      </c>
      <c r="AT12" s="55">
        <v>0</v>
      </c>
      <c r="AU12" s="55">
        <v>10</v>
      </c>
      <c r="AV12" s="55">
        <v>6</v>
      </c>
      <c r="AW12" s="56">
        <v>4</v>
      </c>
      <c r="AX12" s="40">
        <f>SUM('DS_3_2024-2025_PC'!$D12:$K12)</f>
        <v>33</v>
      </c>
      <c r="AY12" s="42">
        <f>SUM('DS_3_2024-2025_PC'!$L12:$S12)</f>
        <v>37</v>
      </c>
      <c r="AZ12" s="42">
        <f>SUM('DS_3_2024-2025_PC'!$T12:$X12)</f>
        <v>11</v>
      </c>
      <c r="BA12" s="42">
        <f>SUM('DS_3_2024-2025_PC'!$Y12:$AD12)</f>
        <v>18</v>
      </c>
      <c r="BB12" s="42">
        <f>SUM('DS_3_2024-2025_PC'!$AE12:$AW12)</f>
        <v>83</v>
      </c>
      <c r="BC12" s="60">
        <v>10</v>
      </c>
      <c r="BD12" s="44">
        <f>SUM('DS_3_2024-2025_PC'!$AX12:$BC12)</f>
        <v>192</v>
      </c>
      <c r="BE12" s="45">
        <f t="shared" si="0"/>
        <v>0.93478260869565222</v>
      </c>
      <c r="BF12" s="61">
        <f t="shared" si="1"/>
        <v>4</v>
      </c>
      <c r="BG12" s="62">
        <f t="shared" si="2"/>
        <v>0.72799999999999998</v>
      </c>
      <c r="BH12" s="61">
        <f t="shared" si="3"/>
        <v>1</v>
      </c>
      <c r="BI12" s="63">
        <f t="shared" si="4"/>
        <v>0.80519480519480524</v>
      </c>
      <c r="BJ12" s="61">
        <f t="shared" si="5"/>
        <v>1</v>
      </c>
      <c r="BK12" s="64">
        <f t="shared" si="6"/>
        <v>13.617021276595745</v>
      </c>
      <c r="BL12" s="49">
        <f t="shared" si="7"/>
        <v>16.337113402061856</v>
      </c>
      <c r="BM12" s="65">
        <f t="shared" si="8"/>
        <v>2</v>
      </c>
      <c r="BN12" s="53">
        <v>8</v>
      </c>
    </row>
    <row r="13" spans="1:66" s="1" customFormat="1" ht="20.399999999999999" thickBot="1">
      <c r="A13" s="51">
        <v>11.369072164948454</v>
      </c>
      <c r="B13" s="52">
        <v>19</v>
      </c>
      <c r="C13" s="53">
        <v>9</v>
      </c>
      <c r="D13" s="54">
        <v>6</v>
      </c>
      <c r="E13" s="55">
        <v>3</v>
      </c>
      <c r="F13" s="55">
        <v>4</v>
      </c>
      <c r="G13" s="55">
        <v>8</v>
      </c>
      <c r="H13" s="55">
        <v>4</v>
      </c>
      <c r="I13" s="55"/>
      <c r="J13" s="55"/>
      <c r="K13" s="56"/>
      <c r="L13" s="54">
        <v>6</v>
      </c>
      <c r="M13" s="55">
        <v>2</v>
      </c>
      <c r="N13" s="55">
        <v>4</v>
      </c>
      <c r="O13" s="55">
        <v>10</v>
      </c>
      <c r="P13" s="55">
        <v>5</v>
      </c>
      <c r="Q13" s="55"/>
      <c r="R13" s="55"/>
      <c r="S13" s="56">
        <v>2</v>
      </c>
      <c r="T13" s="54">
        <v>6</v>
      </c>
      <c r="U13" s="57">
        <v>6</v>
      </c>
      <c r="V13" s="57"/>
      <c r="W13" s="57">
        <v>0</v>
      </c>
      <c r="X13" s="58">
        <v>1</v>
      </c>
      <c r="Y13" s="57">
        <v>5</v>
      </c>
      <c r="Z13" s="57">
        <v>1</v>
      </c>
      <c r="AA13" s="57">
        <v>2</v>
      </c>
      <c r="AB13" s="57">
        <v>5</v>
      </c>
      <c r="AC13" s="57"/>
      <c r="AD13" s="59"/>
      <c r="AE13" s="54">
        <v>2</v>
      </c>
      <c r="AF13" s="55">
        <v>2</v>
      </c>
      <c r="AG13" s="55">
        <v>6</v>
      </c>
      <c r="AH13" s="55">
        <v>4</v>
      </c>
      <c r="AI13" s="55">
        <v>2</v>
      </c>
      <c r="AJ13" s="55">
        <v>0</v>
      </c>
      <c r="AK13" s="55">
        <v>0</v>
      </c>
      <c r="AL13" s="55">
        <v>10</v>
      </c>
      <c r="AM13" s="55">
        <v>0</v>
      </c>
      <c r="AN13" s="55">
        <v>7</v>
      </c>
      <c r="AO13" s="55">
        <v>0</v>
      </c>
      <c r="AP13" s="55">
        <v>0</v>
      </c>
      <c r="AQ13" s="55">
        <v>4</v>
      </c>
      <c r="AR13" s="55"/>
      <c r="AS13" s="55">
        <v>0</v>
      </c>
      <c r="AT13" s="55">
        <v>0</v>
      </c>
      <c r="AU13" s="55">
        <v>0</v>
      </c>
      <c r="AV13" s="55">
        <v>0</v>
      </c>
      <c r="AW13" s="56">
        <v>4</v>
      </c>
      <c r="AX13" s="40">
        <f>SUM('DS_3_2024-2025_PC'!$D13:$K13)</f>
        <v>25</v>
      </c>
      <c r="AY13" s="42">
        <f>SUM('DS_3_2024-2025_PC'!$L13:$S13)</f>
        <v>29</v>
      </c>
      <c r="AZ13" s="42">
        <f>SUM('DS_3_2024-2025_PC'!$T13:$X13)</f>
        <v>13</v>
      </c>
      <c r="BA13" s="42">
        <f>SUM('DS_3_2024-2025_PC'!$Y13:$AD13)</f>
        <v>13</v>
      </c>
      <c r="BB13" s="42">
        <f>SUM('DS_3_2024-2025_PC'!$AE13:$AW13)</f>
        <v>41</v>
      </c>
      <c r="BC13" s="60">
        <v>10</v>
      </c>
      <c r="BD13" s="44">
        <f>SUM('DS_3_2024-2025_PC'!$AX13:$BC13)</f>
        <v>131</v>
      </c>
      <c r="BE13" s="45">
        <f t="shared" si="0"/>
        <v>0.80434782608695654</v>
      </c>
      <c r="BF13" s="61">
        <f t="shared" si="1"/>
        <v>17</v>
      </c>
      <c r="BG13" s="62">
        <f t="shared" si="2"/>
        <v>0.55000000000000004</v>
      </c>
      <c r="BH13" s="61">
        <f t="shared" si="3"/>
        <v>20</v>
      </c>
      <c r="BI13" s="63">
        <f t="shared" si="4"/>
        <v>0.64935064935064934</v>
      </c>
      <c r="BJ13" s="61">
        <f t="shared" si="5"/>
        <v>12</v>
      </c>
      <c r="BK13" s="64">
        <f t="shared" si="6"/>
        <v>9.2907801418439711</v>
      </c>
      <c r="BL13" s="49">
        <f t="shared" si="7"/>
        <v>11.369072164948454</v>
      </c>
      <c r="BM13" s="65">
        <f t="shared" si="8"/>
        <v>19</v>
      </c>
      <c r="BN13" s="53">
        <v>9</v>
      </c>
    </row>
    <row r="14" spans="1:66" s="1" customFormat="1" ht="20.399999999999999" thickBot="1">
      <c r="A14" s="51">
        <v>15.278350515463918</v>
      </c>
      <c r="B14" s="52">
        <v>3</v>
      </c>
      <c r="C14" s="53">
        <v>10</v>
      </c>
      <c r="D14" s="54">
        <v>6</v>
      </c>
      <c r="E14" s="55">
        <v>3</v>
      </c>
      <c r="F14" s="55">
        <v>0</v>
      </c>
      <c r="G14" s="55">
        <v>8</v>
      </c>
      <c r="H14" s="55">
        <v>6</v>
      </c>
      <c r="I14" s="55">
        <v>6</v>
      </c>
      <c r="J14" s="55">
        <v>5</v>
      </c>
      <c r="K14" s="56">
        <v>0</v>
      </c>
      <c r="L14" s="54">
        <v>4</v>
      </c>
      <c r="M14" s="55">
        <v>2</v>
      </c>
      <c r="N14" s="55">
        <v>4</v>
      </c>
      <c r="O14" s="55">
        <v>7</v>
      </c>
      <c r="P14" s="55">
        <v>12</v>
      </c>
      <c r="Q14" s="55">
        <v>2</v>
      </c>
      <c r="R14" s="55">
        <v>0</v>
      </c>
      <c r="S14" s="56">
        <v>2</v>
      </c>
      <c r="T14" s="54">
        <v>3</v>
      </c>
      <c r="U14" s="57">
        <v>6</v>
      </c>
      <c r="V14" s="57">
        <v>2</v>
      </c>
      <c r="W14" s="57">
        <v>2</v>
      </c>
      <c r="X14" s="58">
        <v>2</v>
      </c>
      <c r="Y14" s="57">
        <v>5</v>
      </c>
      <c r="Z14" s="57">
        <v>2</v>
      </c>
      <c r="AA14" s="57">
        <v>2</v>
      </c>
      <c r="AB14" s="57">
        <v>4</v>
      </c>
      <c r="AC14" s="57"/>
      <c r="AD14" s="59"/>
      <c r="AE14" s="54">
        <v>1</v>
      </c>
      <c r="AF14" s="55">
        <v>2</v>
      </c>
      <c r="AG14" s="55">
        <v>5</v>
      </c>
      <c r="AH14" s="55">
        <v>4</v>
      </c>
      <c r="AI14" s="55">
        <v>2</v>
      </c>
      <c r="AJ14" s="55">
        <v>0</v>
      </c>
      <c r="AK14" s="55">
        <v>10</v>
      </c>
      <c r="AL14" s="55">
        <v>10</v>
      </c>
      <c r="AM14" s="55">
        <v>2</v>
      </c>
      <c r="AN14" s="55">
        <v>9</v>
      </c>
      <c r="AO14" s="55">
        <v>4</v>
      </c>
      <c r="AP14" s="55">
        <v>2</v>
      </c>
      <c r="AQ14" s="55">
        <v>4</v>
      </c>
      <c r="AR14" s="55">
        <v>0</v>
      </c>
      <c r="AS14" s="55">
        <v>5</v>
      </c>
      <c r="AT14" s="55">
        <v>4</v>
      </c>
      <c r="AU14" s="55">
        <v>6</v>
      </c>
      <c r="AV14" s="55">
        <v>0</v>
      </c>
      <c r="AW14" s="56">
        <v>4</v>
      </c>
      <c r="AX14" s="40">
        <f>SUM('DS_3_2024-2025_PC'!$D14:$K14)</f>
        <v>34</v>
      </c>
      <c r="AY14" s="42">
        <f>SUM('DS_3_2024-2025_PC'!$L14:$S14)</f>
        <v>33</v>
      </c>
      <c r="AZ14" s="42">
        <f>SUM('DS_3_2024-2025_PC'!$T14:$X14)</f>
        <v>15</v>
      </c>
      <c r="BA14" s="42">
        <f>SUM('DS_3_2024-2025_PC'!$Y14:$AD14)</f>
        <v>13</v>
      </c>
      <c r="BB14" s="42">
        <f>SUM('DS_3_2024-2025_PC'!$AE14:$AW14)</f>
        <v>74</v>
      </c>
      <c r="BC14" s="60">
        <v>10</v>
      </c>
      <c r="BD14" s="44">
        <f>SUM('DS_3_2024-2025_PC'!$AX14:$BC14)</f>
        <v>179</v>
      </c>
      <c r="BE14" s="45">
        <f t="shared" si="0"/>
        <v>0.95652173913043481</v>
      </c>
      <c r="BF14" s="61">
        <f t="shared" si="1"/>
        <v>1</v>
      </c>
      <c r="BG14" s="62">
        <f t="shared" si="2"/>
        <v>0.64258555133079853</v>
      </c>
      <c r="BH14" s="61">
        <f t="shared" si="3"/>
        <v>10</v>
      </c>
      <c r="BI14" s="63">
        <f t="shared" si="4"/>
        <v>0.75974025974025972</v>
      </c>
      <c r="BJ14" s="61">
        <f t="shared" si="5"/>
        <v>2</v>
      </c>
      <c r="BK14" s="64">
        <f t="shared" si="6"/>
        <v>12.695035460992907</v>
      </c>
      <c r="BL14" s="49">
        <f t="shared" si="7"/>
        <v>15.278350515463918</v>
      </c>
      <c r="BM14" s="65">
        <f t="shared" si="8"/>
        <v>3</v>
      </c>
      <c r="BN14" s="53">
        <v>10</v>
      </c>
    </row>
    <row r="15" spans="1:66" s="1" customFormat="1" ht="20.399999999999999" thickBot="1">
      <c r="A15" s="51">
        <v>6.2381443298969073</v>
      </c>
      <c r="B15" s="52">
        <v>29</v>
      </c>
      <c r="C15" s="53">
        <v>11</v>
      </c>
      <c r="D15" s="54">
        <v>1</v>
      </c>
      <c r="E15" s="55">
        <v>2</v>
      </c>
      <c r="F15" s="55">
        <v>2</v>
      </c>
      <c r="G15" s="55"/>
      <c r="H15" s="55"/>
      <c r="I15" s="55"/>
      <c r="J15" s="55"/>
      <c r="K15" s="56"/>
      <c r="L15" s="54">
        <v>5</v>
      </c>
      <c r="M15" s="55">
        <v>2</v>
      </c>
      <c r="N15" s="55">
        <v>0</v>
      </c>
      <c r="O15" s="55">
        <v>4</v>
      </c>
      <c r="P15" s="55">
        <v>2</v>
      </c>
      <c r="Q15" s="55">
        <v>4</v>
      </c>
      <c r="R15" s="55">
        <v>0</v>
      </c>
      <c r="S15" s="56">
        <v>0</v>
      </c>
      <c r="T15" s="54">
        <v>6</v>
      </c>
      <c r="U15" s="57">
        <v>5</v>
      </c>
      <c r="V15" s="57">
        <v>0</v>
      </c>
      <c r="W15" s="57">
        <v>0</v>
      </c>
      <c r="X15" s="58">
        <v>0</v>
      </c>
      <c r="Y15" s="57">
        <v>2</v>
      </c>
      <c r="Z15" s="57">
        <v>2</v>
      </c>
      <c r="AA15" s="57">
        <v>0</v>
      </c>
      <c r="AB15" s="57">
        <v>4</v>
      </c>
      <c r="AC15" s="57"/>
      <c r="AD15" s="59"/>
      <c r="AE15" s="54">
        <v>0</v>
      </c>
      <c r="AF15" s="55">
        <v>0</v>
      </c>
      <c r="AG15" s="55">
        <v>0</v>
      </c>
      <c r="AH15" s="55">
        <v>2</v>
      </c>
      <c r="AI15" s="55">
        <v>2</v>
      </c>
      <c r="AJ15" s="55">
        <v>0</v>
      </c>
      <c r="AK15" s="55">
        <v>8</v>
      </c>
      <c r="AL15" s="55">
        <v>6</v>
      </c>
      <c r="AM15" s="55">
        <v>0</v>
      </c>
      <c r="AN15" s="55"/>
      <c r="AO15" s="55">
        <v>4</v>
      </c>
      <c r="AP15" s="55"/>
      <c r="AQ15" s="55">
        <v>0</v>
      </c>
      <c r="AR15" s="55"/>
      <c r="AS15" s="55"/>
      <c r="AT15" s="55"/>
      <c r="AU15" s="55"/>
      <c r="AV15" s="55"/>
      <c r="AW15" s="56"/>
      <c r="AX15" s="40">
        <f>SUM('DS_3_2024-2025_PC'!$D15:$K15)</f>
        <v>5</v>
      </c>
      <c r="AY15" s="42">
        <f>SUM('DS_3_2024-2025_PC'!$L15:$S15)</f>
        <v>17</v>
      </c>
      <c r="AZ15" s="42">
        <f>SUM('DS_3_2024-2025_PC'!$T15:$X15)</f>
        <v>11</v>
      </c>
      <c r="BA15" s="42">
        <f>SUM('DS_3_2024-2025_PC'!$Y15:$AD15)</f>
        <v>8</v>
      </c>
      <c r="BB15" s="42">
        <f>SUM('DS_3_2024-2025_PC'!$AE15:$AW15)</f>
        <v>22</v>
      </c>
      <c r="BC15" s="60">
        <v>5</v>
      </c>
      <c r="BD15" s="44">
        <f>SUM('DS_3_2024-2025_PC'!$AX15:$BC15)</f>
        <v>68</v>
      </c>
      <c r="BE15" s="45">
        <f t="shared" si="0"/>
        <v>0.67391304347826086</v>
      </c>
      <c r="BF15" s="61">
        <f t="shared" si="1"/>
        <v>24</v>
      </c>
      <c r="BG15" s="62">
        <f t="shared" si="2"/>
        <v>0.36206896551724138</v>
      </c>
      <c r="BH15" s="61">
        <f t="shared" si="3"/>
        <v>29</v>
      </c>
      <c r="BI15" s="63">
        <f t="shared" si="4"/>
        <v>0.25324675324675322</v>
      </c>
      <c r="BJ15" s="61">
        <f t="shared" si="5"/>
        <v>29</v>
      </c>
      <c r="BK15" s="64">
        <f t="shared" si="6"/>
        <v>4.8226950354609928</v>
      </c>
      <c r="BL15" s="49">
        <f t="shared" si="7"/>
        <v>6.2381443298969073</v>
      </c>
      <c r="BM15" s="65">
        <f t="shared" si="8"/>
        <v>29</v>
      </c>
      <c r="BN15" s="53">
        <v>11</v>
      </c>
    </row>
    <row r="16" spans="1:66" s="1" customFormat="1" ht="20.399999999999999" thickBot="1">
      <c r="A16" s="51">
        <v>12.590721649484536</v>
      </c>
      <c r="B16" s="52">
        <v>15</v>
      </c>
      <c r="C16" s="53">
        <v>12</v>
      </c>
      <c r="D16" s="54">
        <v>4</v>
      </c>
      <c r="E16" s="55">
        <v>3</v>
      </c>
      <c r="F16" s="55">
        <v>4</v>
      </c>
      <c r="G16" s="55">
        <v>8</v>
      </c>
      <c r="H16" s="55">
        <v>4</v>
      </c>
      <c r="I16" s="55">
        <v>0</v>
      </c>
      <c r="J16" s="55">
        <v>0</v>
      </c>
      <c r="K16" s="56"/>
      <c r="L16" s="54">
        <v>6</v>
      </c>
      <c r="M16" s="55">
        <v>2</v>
      </c>
      <c r="N16" s="55">
        <v>2</v>
      </c>
      <c r="O16" s="55">
        <v>6</v>
      </c>
      <c r="P16" s="55">
        <v>12</v>
      </c>
      <c r="Q16" s="55">
        <v>2</v>
      </c>
      <c r="R16" s="55">
        <v>2</v>
      </c>
      <c r="S16" s="56">
        <v>2</v>
      </c>
      <c r="T16" s="54">
        <v>3</v>
      </c>
      <c r="U16" s="57">
        <v>6</v>
      </c>
      <c r="V16" s="57">
        <v>4</v>
      </c>
      <c r="W16" s="57">
        <v>0</v>
      </c>
      <c r="X16" s="58">
        <v>0</v>
      </c>
      <c r="Y16" s="57">
        <v>5</v>
      </c>
      <c r="Z16" s="57">
        <v>2</v>
      </c>
      <c r="AA16" s="57">
        <v>0</v>
      </c>
      <c r="AB16" s="57">
        <v>3</v>
      </c>
      <c r="AC16" s="57">
        <v>0</v>
      </c>
      <c r="AD16" s="59">
        <v>3</v>
      </c>
      <c r="AE16" s="54">
        <v>0</v>
      </c>
      <c r="AF16" s="55">
        <v>2</v>
      </c>
      <c r="AG16" s="55">
        <v>5</v>
      </c>
      <c r="AH16" s="55">
        <v>3</v>
      </c>
      <c r="AI16" s="55">
        <v>2</v>
      </c>
      <c r="AJ16" s="55">
        <v>2</v>
      </c>
      <c r="AK16" s="55">
        <v>6</v>
      </c>
      <c r="AL16" s="55">
        <v>7</v>
      </c>
      <c r="AM16" s="55">
        <v>2</v>
      </c>
      <c r="AN16" s="55">
        <v>8</v>
      </c>
      <c r="AO16" s="55">
        <v>4</v>
      </c>
      <c r="AP16" s="55">
        <v>2</v>
      </c>
      <c r="AQ16" s="55">
        <v>4</v>
      </c>
      <c r="AR16" s="55"/>
      <c r="AS16" s="55"/>
      <c r="AT16" s="55">
        <v>0</v>
      </c>
      <c r="AU16" s="55">
        <v>0</v>
      </c>
      <c r="AV16" s="55">
        <v>6</v>
      </c>
      <c r="AW16" s="56"/>
      <c r="AX16" s="40">
        <f>SUM('DS_3_2024-2025_PC'!$D16:$K16)</f>
        <v>23</v>
      </c>
      <c r="AY16" s="42">
        <f>SUM('DS_3_2024-2025_PC'!$L16:$S16)</f>
        <v>34</v>
      </c>
      <c r="AZ16" s="42">
        <f>SUM('DS_3_2024-2025_PC'!$T16:$X16)</f>
        <v>13</v>
      </c>
      <c r="BA16" s="42">
        <f>SUM('DS_3_2024-2025_PC'!$Y16:$AD16)</f>
        <v>13</v>
      </c>
      <c r="BB16" s="42">
        <f>SUM('DS_3_2024-2025_PC'!$AE16:$AW16)</f>
        <v>53</v>
      </c>
      <c r="BC16" s="60">
        <v>10</v>
      </c>
      <c r="BD16" s="44">
        <f>SUM('DS_3_2024-2025_PC'!$AX16:$BC16)</f>
        <v>146</v>
      </c>
      <c r="BE16" s="45">
        <f t="shared" si="0"/>
        <v>0.91304347826086951</v>
      </c>
      <c r="BF16" s="61">
        <f t="shared" si="1"/>
        <v>8</v>
      </c>
      <c r="BG16" s="62">
        <f t="shared" si="2"/>
        <v>0.55737704918032782</v>
      </c>
      <c r="BH16" s="61">
        <f t="shared" si="3"/>
        <v>18</v>
      </c>
      <c r="BI16" s="63">
        <f t="shared" si="4"/>
        <v>0.61038961038961037</v>
      </c>
      <c r="BJ16" s="61">
        <f t="shared" si="5"/>
        <v>15</v>
      </c>
      <c r="BK16" s="64">
        <f t="shared" si="6"/>
        <v>10.354609929078013</v>
      </c>
      <c r="BL16" s="49">
        <f t="shared" si="7"/>
        <v>12.590721649484536</v>
      </c>
      <c r="BM16" s="65">
        <f t="shared" si="8"/>
        <v>15</v>
      </c>
      <c r="BN16" s="53">
        <v>12</v>
      </c>
    </row>
    <row r="17" spans="1:66" s="1" customFormat="1" ht="20.399999999999999" thickBot="1">
      <c r="A17" s="51">
        <v>13.242268041237113</v>
      </c>
      <c r="B17" s="52">
        <v>8</v>
      </c>
      <c r="C17" s="53">
        <v>13</v>
      </c>
      <c r="D17" s="54">
        <v>4</v>
      </c>
      <c r="E17" s="55">
        <v>3</v>
      </c>
      <c r="F17" s="55">
        <v>0</v>
      </c>
      <c r="G17" s="55">
        <v>6</v>
      </c>
      <c r="H17" s="55">
        <v>2</v>
      </c>
      <c r="I17" s="55">
        <v>0</v>
      </c>
      <c r="J17" s="55">
        <v>5</v>
      </c>
      <c r="K17" s="56">
        <v>3</v>
      </c>
      <c r="L17" s="54">
        <v>6</v>
      </c>
      <c r="M17" s="55">
        <v>1</v>
      </c>
      <c r="N17" s="55">
        <v>4</v>
      </c>
      <c r="O17" s="55">
        <v>10</v>
      </c>
      <c r="P17" s="55">
        <v>4</v>
      </c>
      <c r="Q17" s="55">
        <v>4</v>
      </c>
      <c r="R17" s="55">
        <v>0</v>
      </c>
      <c r="S17" s="56">
        <v>1</v>
      </c>
      <c r="T17" s="54">
        <v>6</v>
      </c>
      <c r="U17" s="57">
        <v>4</v>
      </c>
      <c r="V17" s="57">
        <v>2</v>
      </c>
      <c r="W17" s="57">
        <v>4</v>
      </c>
      <c r="X17" s="58">
        <v>0</v>
      </c>
      <c r="Y17" s="57">
        <v>5</v>
      </c>
      <c r="Z17" s="57">
        <v>0</v>
      </c>
      <c r="AA17" s="57">
        <v>2</v>
      </c>
      <c r="AB17" s="57">
        <v>4</v>
      </c>
      <c r="AC17" s="57"/>
      <c r="AD17" s="59">
        <v>3</v>
      </c>
      <c r="AE17" s="54">
        <v>1</v>
      </c>
      <c r="AF17" s="55">
        <v>2</v>
      </c>
      <c r="AG17" s="55">
        <v>6</v>
      </c>
      <c r="AH17" s="55">
        <v>4</v>
      </c>
      <c r="AI17" s="55">
        <v>2</v>
      </c>
      <c r="AJ17" s="55">
        <v>2</v>
      </c>
      <c r="AK17" s="55">
        <v>0</v>
      </c>
      <c r="AL17" s="55">
        <v>10</v>
      </c>
      <c r="AM17" s="55">
        <v>3</v>
      </c>
      <c r="AN17" s="55">
        <v>4</v>
      </c>
      <c r="AO17" s="55"/>
      <c r="AP17" s="55">
        <v>2</v>
      </c>
      <c r="AQ17" s="55">
        <v>4</v>
      </c>
      <c r="AR17" s="55">
        <v>0</v>
      </c>
      <c r="AS17" s="55"/>
      <c r="AT17" s="55">
        <v>4</v>
      </c>
      <c r="AU17" s="55">
        <v>10</v>
      </c>
      <c r="AV17" s="55">
        <v>3</v>
      </c>
      <c r="AW17" s="56">
        <v>4</v>
      </c>
      <c r="AX17" s="40">
        <f>SUM('DS_3_2024-2025_PC'!$D17:$K17)</f>
        <v>23</v>
      </c>
      <c r="AY17" s="42">
        <f>SUM('DS_3_2024-2025_PC'!$L17:$S17)</f>
        <v>30</v>
      </c>
      <c r="AZ17" s="42">
        <f>SUM('DS_3_2024-2025_PC'!$T17:$X17)</f>
        <v>16</v>
      </c>
      <c r="BA17" s="42">
        <f>SUM('DS_3_2024-2025_PC'!$Y17:$AD17)</f>
        <v>14</v>
      </c>
      <c r="BB17" s="42">
        <f>SUM('DS_3_2024-2025_PC'!$AE17:$AW17)</f>
        <v>61</v>
      </c>
      <c r="BC17" s="60">
        <v>10</v>
      </c>
      <c r="BD17" s="44">
        <f>SUM('DS_3_2024-2025_PC'!$AX17:$BC17)</f>
        <v>154</v>
      </c>
      <c r="BE17" s="45">
        <f t="shared" si="0"/>
        <v>0.93478260869565222</v>
      </c>
      <c r="BF17" s="61">
        <f t="shared" si="1"/>
        <v>4</v>
      </c>
      <c r="BG17" s="62">
        <f t="shared" si="2"/>
        <v>0.5625</v>
      </c>
      <c r="BH17" s="61">
        <f t="shared" si="3"/>
        <v>16</v>
      </c>
      <c r="BI17" s="63">
        <f t="shared" si="4"/>
        <v>0.70129870129870131</v>
      </c>
      <c r="BJ17" s="61">
        <f t="shared" si="5"/>
        <v>6</v>
      </c>
      <c r="BK17" s="64">
        <f t="shared" si="6"/>
        <v>10.921985815602838</v>
      </c>
      <c r="BL17" s="49">
        <f t="shared" si="7"/>
        <v>13.242268041237113</v>
      </c>
      <c r="BM17" s="65">
        <f t="shared" si="8"/>
        <v>8</v>
      </c>
      <c r="BN17" s="53">
        <v>13</v>
      </c>
    </row>
    <row r="18" spans="1:66" s="1" customFormat="1" ht="20.399999999999999" thickBot="1">
      <c r="A18" s="51">
        <v>13.405154639175258</v>
      </c>
      <c r="B18" s="52">
        <v>7</v>
      </c>
      <c r="C18" s="53">
        <v>14</v>
      </c>
      <c r="D18" s="54">
        <v>3</v>
      </c>
      <c r="E18" s="55">
        <v>3</v>
      </c>
      <c r="F18" s="55">
        <v>0</v>
      </c>
      <c r="G18" s="55">
        <v>7</v>
      </c>
      <c r="H18" s="55">
        <v>8</v>
      </c>
      <c r="I18" s="55">
        <v>6</v>
      </c>
      <c r="J18" s="55"/>
      <c r="K18" s="56">
        <v>3</v>
      </c>
      <c r="L18" s="54">
        <v>6</v>
      </c>
      <c r="M18" s="55">
        <v>0</v>
      </c>
      <c r="N18" s="55">
        <v>4</v>
      </c>
      <c r="O18" s="55">
        <v>10</v>
      </c>
      <c r="P18" s="55">
        <v>12</v>
      </c>
      <c r="Q18" s="55">
        <v>0</v>
      </c>
      <c r="R18" s="55">
        <v>0</v>
      </c>
      <c r="S18" s="56">
        <v>2</v>
      </c>
      <c r="T18" s="54">
        <v>6</v>
      </c>
      <c r="U18" s="57">
        <v>6</v>
      </c>
      <c r="V18" s="57"/>
      <c r="W18" s="57"/>
      <c r="X18" s="58"/>
      <c r="Y18" s="57">
        <v>4</v>
      </c>
      <c r="Z18" s="57">
        <v>2</v>
      </c>
      <c r="AA18" s="57">
        <v>0</v>
      </c>
      <c r="AB18" s="57">
        <v>4</v>
      </c>
      <c r="AC18" s="57">
        <v>0</v>
      </c>
      <c r="AD18" s="59"/>
      <c r="AE18" s="54">
        <v>2</v>
      </c>
      <c r="AF18" s="55">
        <v>0</v>
      </c>
      <c r="AG18" s="55">
        <v>6</v>
      </c>
      <c r="AH18" s="55">
        <v>0</v>
      </c>
      <c r="AI18" s="55">
        <v>2</v>
      </c>
      <c r="AJ18" s="55">
        <v>2</v>
      </c>
      <c r="AK18" s="55"/>
      <c r="AL18" s="55">
        <v>8</v>
      </c>
      <c r="AM18" s="55">
        <v>2</v>
      </c>
      <c r="AN18" s="55">
        <v>6</v>
      </c>
      <c r="AO18" s="55">
        <v>4</v>
      </c>
      <c r="AP18" s="55">
        <v>4</v>
      </c>
      <c r="AQ18" s="55">
        <v>0</v>
      </c>
      <c r="AR18" s="55">
        <v>0</v>
      </c>
      <c r="AS18" s="55">
        <v>4</v>
      </c>
      <c r="AT18" s="55">
        <v>4</v>
      </c>
      <c r="AU18" s="55">
        <v>8</v>
      </c>
      <c r="AV18" s="55">
        <v>6</v>
      </c>
      <c r="AW18" s="56">
        <v>2</v>
      </c>
      <c r="AX18" s="40">
        <f>SUM('DS_3_2024-2025_PC'!$D18:$K18)</f>
        <v>30</v>
      </c>
      <c r="AY18" s="42">
        <f>SUM('DS_3_2024-2025_PC'!$L18:$S18)</f>
        <v>34</v>
      </c>
      <c r="AZ18" s="42">
        <f>SUM('DS_3_2024-2025_PC'!$T18:$X18)</f>
        <v>12</v>
      </c>
      <c r="BA18" s="42">
        <f>SUM('DS_3_2024-2025_PC'!$Y18:$AD18)</f>
        <v>10</v>
      </c>
      <c r="BB18" s="42">
        <f>SUM('DS_3_2024-2025_PC'!$AE18:$AW18)</f>
        <v>60</v>
      </c>
      <c r="BC18" s="60">
        <v>10</v>
      </c>
      <c r="BD18" s="44">
        <f>SUM('DS_3_2024-2025_PC'!$AX18:$BC18)</f>
        <v>156</v>
      </c>
      <c r="BE18" s="45">
        <f t="shared" si="0"/>
        <v>0.86956521739130432</v>
      </c>
      <c r="BF18" s="61">
        <f t="shared" si="1"/>
        <v>11</v>
      </c>
      <c r="BG18" s="62">
        <f t="shared" si="2"/>
        <v>0.62931034482758619</v>
      </c>
      <c r="BH18" s="61">
        <f t="shared" si="3"/>
        <v>11</v>
      </c>
      <c r="BI18" s="63">
        <f t="shared" si="4"/>
        <v>0.60389610389610393</v>
      </c>
      <c r="BJ18" s="61">
        <f t="shared" si="5"/>
        <v>16</v>
      </c>
      <c r="BK18" s="64">
        <f t="shared" si="6"/>
        <v>11.063829787234043</v>
      </c>
      <c r="BL18" s="49">
        <f t="shared" si="7"/>
        <v>13.405154639175258</v>
      </c>
      <c r="BM18" s="65">
        <f t="shared" si="8"/>
        <v>7</v>
      </c>
      <c r="BN18" s="53">
        <v>14</v>
      </c>
    </row>
    <row r="19" spans="1:66" s="1" customFormat="1" ht="20.399999999999999" thickBot="1">
      <c r="A19" s="51">
        <v>12.34639175257732</v>
      </c>
      <c r="B19" s="52">
        <v>17</v>
      </c>
      <c r="C19" s="53">
        <v>15</v>
      </c>
      <c r="D19" s="54">
        <v>3</v>
      </c>
      <c r="E19" s="55">
        <v>4</v>
      </c>
      <c r="F19" s="55">
        <v>4</v>
      </c>
      <c r="G19" s="55">
        <v>6</v>
      </c>
      <c r="H19" s="55">
        <v>6</v>
      </c>
      <c r="I19" s="55">
        <v>0</v>
      </c>
      <c r="J19" s="55">
        <v>0</v>
      </c>
      <c r="K19" s="56">
        <v>3</v>
      </c>
      <c r="L19" s="54">
        <v>4</v>
      </c>
      <c r="M19" s="55">
        <v>1</v>
      </c>
      <c r="N19" s="55">
        <v>4</v>
      </c>
      <c r="O19" s="55">
        <v>7</v>
      </c>
      <c r="P19" s="55">
        <v>12</v>
      </c>
      <c r="Q19" s="55">
        <v>2</v>
      </c>
      <c r="R19" s="55">
        <v>0</v>
      </c>
      <c r="S19" s="56">
        <v>2</v>
      </c>
      <c r="T19" s="54">
        <v>3</v>
      </c>
      <c r="U19" s="57">
        <v>6</v>
      </c>
      <c r="V19" s="57">
        <v>0</v>
      </c>
      <c r="W19" s="57">
        <v>3</v>
      </c>
      <c r="X19" s="58">
        <v>0</v>
      </c>
      <c r="Y19" s="57">
        <v>3</v>
      </c>
      <c r="Z19" s="57">
        <v>2</v>
      </c>
      <c r="AA19" s="57">
        <v>2</v>
      </c>
      <c r="AB19" s="57">
        <v>5</v>
      </c>
      <c r="AC19" s="57"/>
      <c r="AD19" s="59">
        <v>3</v>
      </c>
      <c r="AE19" s="54">
        <v>0</v>
      </c>
      <c r="AF19" s="55">
        <v>0</v>
      </c>
      <c r="AG19" s="55">
        <v>3</v>
      </c>
      <c r="AH19" s="55">
        <v>3</v>
      </c>
      <c r="AI19" s="55">
        <v>0</v>
      </c>
      <c r="AJ19" s="55">
        <v>0</v>
      </c>
      <c r="AK19" s="55">
        <v>2</v>
      </c>
      <c r="AL19" s="55">
        <v>10</v>
      </c>
      <c r="AM19" s="55">
        <v>2</v>
      </c>
      <c r="AN19" s="55">
        <v>4</v>
      </c>
      <c r="AO19" s="55">
        <v>0</v>
      </c>
      <c r="AP19" s="55">
        <v>2</v>
      </c>
      <c r="AQ19" s="55">
        <v>4</v>
      </c>
      <c r="AR19" s="55"/>
      <c r="AS19" s="55">
        <v>6</v>
      </c>
      <c r="AT19" s="55">
        <v>4</v>
      </c>
      <c r="AU19" s="55">
        <v>0</v>
      </c>
      <c r="AV19" s="55">
        <v>6</v>
      </c>
      <c r="AW19" s="56">
        <v>2</v>
      </c>
      <c r="AX19" s="40">
        <f>SUM('DS_3_2024-2025_PC'!$D19:$K19)</f>
        <v>26</v>
      </c>
      <c r="AY19" s="42">
        <f>SUM('DS_3_2024-2025_PC'!$L19:$S19)</f>
        <v>32</v>
      </c>
      <c r="AZ19" s="42">
        <f>SUM('DS_3_2024-2025_PC'!$T19:$X19)</f>
        <v>12</v>
      </c>
      <c r="BA19" s="42">
        <f>SUM('DS_3_2024-2025_PC'!$Y19:$AD19)</f>
        <v>15</v>
      </c>
      <c r="BB19" s="42">
        <f>SUM('DS_3_2024-2025_PC'!$AE19:$AW19)</f>
        <v>48</v>
      </c>
      <c r="BC19" s="60">
        <v>10</v>
      </c>
      <c r="BD19" s="44">
        <f>SUM('DS_3_2024-2025_PC'!$AX19:$BC19)</f>
        <v>143</v>
      </c>
      <c r="BE19" s="45">
        <f t="shared" si="0"/>
        <v>0.95652173913043481</v>
      </c>
      <c r="BF19" s="61">
        <f t="shared" si="1"/>
        <v>1</v>
      </c>
      <c r="BG19" s="62">
        <f t="shared" si="2"/>
        <v>0.52362204724409445</v>
      </c>
      <c r="BH19" s="61">
        <f t="shared" si="3"/>
        <v>23</v>
      </c>
      <c r="BI19" s="63">
        <f t="shared" si="4"/>
        <v>0.59740259740259738</v>
      </c>
      <c r="BJ19" s="61">
        <f t="shared" si="5"/>
        <v>18</v>
      </c>
      <c r="BK19" s="64">
        <f t="shared" si="6"/>
        <v>10.141843971631205</v>
      </c>
      <c r="BL19" s="49">
        <f t="shared" si="7"/>
        <v>12.34639175257732</v>
      </c>
      <c r="BM19" s="65">
        <f t="shared" si="8"/>
        <v>17</v>
      </c>
      <c r="BN19" s="53">
        <v>15</v>
      </c>
    </row>
    <row r="20" spans="1:66" s="1" customFormat="1" ht="20.399999999999999" thickBot="1">
      <c r="A20" s="51">
        <v>7.0525773195876296</v>
      </c>
      <c r="B20" s="52">
        <v>28</v>
      </c>
      <c r="C20" s="53">
        <v>16</v>
      </c>
      <c r="D20" s="54">
        <v>3</v>
      </c>
      <c r="E20" s="55">
        <v>0</v>
      </c>
      <c r="F20" s="55"/>
      <c r="G20" s="55"/>
      <c r="H20" s="55">
        <v>4</v>
      </c>
      <c r="I20" s="55"/>
      <c r="J20" s="55"/>
      <c r="K20" s="56"/>
      <c r="L20" s="54">
        <v>6</v>
      </c>
      <c r="M20" s="55">
        <v>2</v>
      </c>
      <c r="N20" s="55">
        <v>4</v>
      </c>
      <c r="O20" s="55">
        <v>6</v>
      </c>
      <c r="P20" s="55">
        <v>5</v>
      </c>
      <c r="Q20" s="55">
        <v>0</v>
      </c>
      <c r="R20" s="55">
        <v>0</v>
      </c>
      <c r="S20" s="56">
        <v>0</v>
      </c>
      <c r="T20" s="54">
        <v>6</v>
      </c>
      <c r="U20" s="57">
        <v>6</v>
      </c>
      <c r="V20" s="57">
        <v>0</v>
      </c>
      <c r="W20" s="57"/>
      <c r="X20" s="58">
        <v>0</v>
      </c>
      <c r="Y20" s="57">
        <v>5</v>
      </c>
      <c r="Z20" s="57"/>
      <c r="AA20" s="57">
        <v>0</v>
      </c>
      <c r="AB20" s="57">
        <v>0</v>
      </c>
      <c r="AC20" s="57"/>
      <c r="AD20" s="59"/>
      <c r="AE20" s="54">
        <v>1</v>
      </c>
      <c r="AF20" s="55">
        <v>2</v>
      </c>
      <c r="AG20" s="55">
        <v>6</v>
      </c>
      <c r="AH20" s="55">
        <v>1</v>
      </c>
      <c r="AI20" s="55">
        <v>2</v>
      </c>
      <c r="AJ20" s="55"/>
      <c r="AK20" s="55"/>
      <c r="AL20" s="55">
        <v>6</v>
      </c>
      <c r="AM20" s="55">
        <v>4</v>
      </c>
      <c r="AN20" s="55">
        <v>0</v>
      </c>
      <c r="AO20" s="55"/>
      <c r="AP20" s="55">
        <v>0</v>
      </c>
      <c r="AQ20" s="55"/>
      <c r="AR20" s="55"/>
      <c r="AS20" s="55"/>
      <c r="AT20" s="55"/>
      <c r="AU20" s="55"/>
      <c r="AV20" s="55">
        <v>0</v>
      </c>
      <c r="AW20" s="56">
        <v>4</v>
      </c>
      <c r="AX20" s="40">
        <f>SUM('DS_3_2024-2025_PC'!$D20:$K20)</f>
        <v>7</v>
      </c>
      <c r="AY20" s="42">
        <f>SUM('DS_3_2024-2025_PC'!$L20:$S20)</f>
        <v>23</v>
      </c>
      <c r="AZ20" s="42">
        <f>SUM('DS_3_2024-2025_PC'!$T20:$X20)</f>
        <v>12</v>
      </c>
      <c r="BA20" s="42">
        <f>SUM('DS_3_2024-2025_PC'!$Y20:$AD20)</f>
        <v>5</v>
      </c>
      <c r="BB20" s="42">
        <f>SUM('DS_3_2024-2025_PC'!$AE20:$AW20)</f>
        <v>26</v>
      </c>
      <c r="BC20" s="60">
        <v>5</v>
      </c>
      <c r="BD20" s="44">
        <f>SUM('DS_3_2024-2025_PC'!$AX20:$BC20)</f>
        <v>78</v>
      </c>
      <c r="BE20" s="45">
        <f t="shared" si="0"/>
        <v>0.63043478260869568</v>
      </c>
      <c r="BF20" s="61">
        <f t="shared" si="1"/>
        <v>25</v>
      </c>
      <c r="BG20" s="62">
        <f t="shared" si="2"/>
        <v>0.43975903614457829</v>
      </c>
      <c r="BH20" s="61">
        <f t="shared" si="3"/>
        <v>27</v>
      </c>
      <c r="BI20" s="63">
        <f t="shared" si="4"/>
        <v>0.39610389610389612</v>
      </c>
      <c r="BJ20" s="61">
        <f t="shared" si="5"/>
        <v>27</v>
      </c>
      <c r="BK20" s="64">
        <f t="shared" si="6"/>
        <v>5.5319148936170217</v>
      </c>
      <c r="BL20" s="49">
        <f t="shared" si="7"/>
        <v>7.0525773195876296</v>
      </c>
      <c r="BM20" s="65">
        <f t="shared" si="8"/>
        <v>28</v>
      </c>
      <c r="BN20" s="53">
        <v>16</v>
      </c>
    </row>
    <row r="21" spans="1:66" s="1" customFormat="1" ht="20.399999999999999" thickBot="1">
      <c r="A21" s="51">
        <v>8.355670103092784</v>
      </c>
      <c r="B21" s="52">
        <v>24</v>
      </c>
      <c r="C21" s="53">
        <v>17</v>
      </c>
      <c r="D21" s="54">
        <v>2</v>
      </c>
      <c r="E21" s="55">
        <v>3</v>
      </c>
      <c r="F21" s="55">
        <v>0</v>
      </c>
      <c r="G21" s="55">
        <v>4</v>
      </c>
      <c r="H21" s="55"/>
      <c r="I21" s="55"/>
      <c r="J21" s="55"/>
      <c r="K21" s="56"/>
      <c r="L21" s="54">
        <v>4</v>
      </c>
      <c r="M21" s="55">
        <v>2</v>
      </c>
      <c r="N21" s="55">
        <v>4</v>
      </c>
      <c r="O21" s="55">
        <v>10</v>
      </c>
      <c r="P21" s="55">
        <v>0</v>
      </c>
      <c r="Q21" s="55">
        <v>2</v>
      </c>
      <c r="R21" s="55">
        <v>0</v>
      </c>
      <c r="S21" s="56">
        <v>2</v>
      </c>
      <c r="T21" s="54">
        <v>6</v>
      </c>
      <c r="U21" s="57">
        <v>6</v>
      </c>
      <c r="V21" s="57"/>
      <c r="W21" s="57"/>
      <c r="X21" s="58"/>
      <c r="Y21" s="57">
        <v>4</v>
      </c>
      <c r="Z21" s="57">
        <v>1</v>
      </c>
      <c r="AA21" s="57">
        <v>1</v>
      </c>
      <c r="AB21" s="57"/>
      <c r="AC21" s="57"/>
      <c r="AD21" s="59"/>
      <c r="AE21" s="54">
        <v>1</v>
      </c>
      <c r="AF21" s="55">
        <v>2</v>
      </c>
      <c r="AG21" s="55">
        <v>6</v>
      </c>
      <c r="AH21" s="55">
        <v>3</v>
      </c>
      <c r="AI21" s="55">
        <v>2</v>
      </c>
      <c r="AJ21" s="55">
        <v>1</v>
      </c>
      <c r="AK21" s="55">
        <v>4</v>
      </c>
      <c r="AL21" s="55">
        <v>6</v>
      </c>
      <c r="AM21" s="55">
        <v>2</v>
      </c>
      <c r="AN21" s="55">
        <v>0</v>
      </c>
      <c r="AO21" s="55">
        <v>4</v>
      </c>
      <c r="AP21" s="55">
        <v>1</v>
      </c>
      <c r="AQ21" s="55">
        <v>4</v>
      </c>
      <c r="AR21" s="55">
        <v>0</v>
      </c>
      <c r="AS21" s="55">
        <v>4</v>
      </c>
      <c r="AT21" s="55">
        <v>3</v>
      </c>
      <c r="AU21" s="55"/>
      <c r="AV21" s="55"/>
      <c r="AW21" s="56"/>
      <c r="AX21" s="40">
        <f>SUM('DS_3_2024-2025_PC'!$D21:$K21)</f>
        <v>9</v>
      </c>
      <c r="AY21" s="42">
        <f>SUM('DS_3_2024-2025_PC'!$L21:$S21)</f>
        <v>24</v>
      </c>
      <c r="AZ21" s="42">
        <f>SUM('DS_3_2024-2025_PC'!$T21:$X21)</f>
        <v>12</v>
      </c>
      <c r="BA21" s="42">
        <f>SUM('DS_3_2024-2025_PC'!$Y21:$AD21)</f>
        <v>6</v>
      </c>
      <c r="BB21" s="42">
        <f>SUM('DS_3_2024-2025_PC'!$AE21:$AW21)</f>
        <v>43</v>
      </c>
      <c r="BC21" s="60"/>
      <c r="BD21" s="44">
        <f>SUM('DS_3_2024-2025_PC'!$AX21:$BC21)</f>
        <v>94</v>
      </c>
      <c r="BE21" s="45">
        <f t="shared" si="0"/>
        <v>0.71739130434782605</v>
      </c>
      <c r="BF21" s="61">
        <f t="shared" si="1"/>
        <v>22</v>
      </c>
      <c r="BG21" s="62">
        <f t="shared" si="2"/>
        <v>0.5053763440860215</v>
      </c>
      <c r="BH21" s="61">
        <f t="shared" si="3"/>
        <v>25</v>
      </c>
      <c r="BI21" s="63">
        <f t="shared" si="4"/>
        <v>0.48051948051948051</v>
      </c>
      <c r="BJ21" s="61">
        <f t="shared" si="5"/>
        <v>22</v>
      </c>
      <c r="BK21" s="64">
        <f t="shared" si="6"/>
        <v>6.6666666666666661</v>
      </c>
      <c r="BL21" s="49">
        <f t="shared" si="7"/>
        <v>8.355670103092784</v>
      </c>
      <c r="BM21" s="65">
        <f t="shared" si="8"/>
        <v>24</v>
      </c>
      <c r="BN21" s="53">
        <v>17</v>
      </c>
    </row>
    <row r="22" spans="1:66" s="1" customFormat="1" ht="20.399999999999999" thickBot="1">
      <c r="A22" s="51">
        <v>8.6</v>
      </c>
      <c r="B22" s="52">
        <v>22</v>
      </c>
      <c r="C22" s="53">
        <v>18</v>
      </c>
      <c r="D22" s="54">
        <v>3</v>
      </c>
      <c r="E22" s="55">
        <v>3</v>
      </c>
      <c r="F22" s="55"/>
      <c r="G22" s="55">
        <v>4</v>
      </c>
      <c r="H22" s="55"/>
      <c r="I22" s="55"/>
      <c r="J22" s="55"/>
      <c r="K22" s="56"/>
      <c r="L22" s="54">
        <v>4</v>
      </c>
      <c r="M22" s="55">
        <v>2</v>
      </c>
      <c r="N22" s="55">
        <v>2</v>
      </c>
      <c r="O22" s="55">
        <v>8</v>
      </c>
      <c r="P22" s="55">
        <v>12</v>
      </c>
      <c r="Q22" s="55"/>
      <c r="R22" s="55"/>
      <c r="S22" s="56">
        <v>2</v>
      </c>
      <c r="T22" s="54">
        <v>6</v>
      </c>
      <c r="U22" s="57">
        <v>6</v>
      </c>
      <c r="V22" s="57">
        <v>2</v>
      </c>
      <c r="W22" s="57"/>
      <c r="X22" s="58"/>
      <c r="Y22" s="57">
        <v>3</v>
      </c>
      <c r="Z22" s="57"/>
      <c r="AA22" s="57"/>
      <c r="AB22" s="57">
        <v>3</v>
      </c>
      <c r="AC22" s="57"/>
      <c r="AD22" s="59"/>
      <c r="AE22" s="54">
        <v>2</v>
      </c>
      <c r="AF22" s="55">
        <v>2</v>
      </c>
      <c r="AG22" s="55">
        <v>6</v>
      </c>
      <c r="AH22" s="55">
        <v>4</v>
      </c>
      <c r="AI22" s="55">
        <v>2</v>
      </c>
      <c r="AJ22" s="55"/>
      <c r="AK22" s="55">
        <v>4</v>
      </c>
      <c r="AL22" s="55">
        <v>8</v>
      </c>
      <c r="AM22" s="55">
        <v>4</v>
      </c>
      <c r="AN22" s="55"/>
      <c r="AO22" s="55"/>
      <c r="AP22" s="55"/>
      <c r="AQ22" s="55"/>
      <c r="AR22" s="55"/>
      <c r="AS22" s="55"/>
      <c r="AT22" s="55"/>
      <c r="AU22" s="55"/>
      <c r="AV22" s="55"/>
      <c r="AW22" s="56"/>
      <c r="AX22" s="40">
        <f>SUM('DS_3_2024-2025_PC'!$D22:$K22)</f>
        <v>10</v>
      </c>
      <c r="AY22" s="42">
        <f>SUM('DS_3_2024-2025_PC'!$L22:$S22)</f>
        <v>30</v>
      </c>
      <c r="AZ22" s="42">
        <f>SUM('DS_3_2024-2025_PC'!$T22:$X22)</f>
        <v>14</v>
      </c>
      <c r="BA22" s="42">
        <f>SUM('DS_3_2024-2025_PC'!$Y22:$AD22)</f>
        <v>6</v>
      </c>
      <c r="BB22" s="42">
        <f>SUM('DS_3_2024-2025_PC'!$AE22:$AW22)</f>
        <v>32</v>
      </c>
      <c r="BC22" s="60">
        <v>5</v>
      </c>
      <c r="BD22" s="44">
        <f>SUM('DS_3_2024-2025_PC'!$AX22:$BC22)</f>
        <v>97</v>
      </c>
      <c r="BE22" s="45">
        <f t="shared" si="0"/>
        <v>0.47826086956521741</v>
      </c>
      <c r="BF22" s="61">
        <f t="shared" si="1"/>
        <v>28</v>
      </c>
      <c r="BG22" s="62">
        <f t="shared" si="2"/>
        <v>0.71875</v>
      </c>
      <c r="BH22" s="61">
        <f t="shared" si="3"/>
        <v>2</v>
      </c>
      <c r="BI22" s="63">
        <f t="shared" si="4"/>
        <v>0.44155844155844154</v>
      </c>
      <c r="BJ22" s="61">
        <f t="shared" si="5"/>
        <v>25</v>
      </c>
      <c r="BK22" s="64">
        <f t="shared" si="6"/>
        <v>6.8794326241134751</v>
      </c>
      <c r="BL22" s="49">
        <f t="shared" si="7"/>
        <v>8.6</v>
      </c>
      <c r="BM22" s="65">
        <f t="shared" si="8"/>
        <v>22</v>
      </c>
      <c r="BN22" s="53">
        <v>18</v>
      </c>
    </row>
    <row r="23" spans="1:66" s="1" customFormat="1" ht="20.399999999999999" thickBot="1">
      <c r="A23" s="51">
        <v>13.730927835051546</v>
      </c>
      <c r="B23" s="52">
        <v>5</v>
      </c>
      <c r="C23" s="53">
        <v>19</v>
      </c>
      <c r="D23" s="54">
        <v>6</v>
      </c>
      <c r="E23" s="55">
        <v>3</v>
      </c>
      <c r="F23" s="55">
        <v>0</v>
      </c>
      <c r="G23" s="55">
        <v>6</v>
      </c>
      <c r="H23" s="55">
        <v>4</v>
      </c>
      <c r="I23" s="55">
        <v>0</v>
      </c>
      <c r="J23" s="55"/>
      <c r="K23" s="56"/>
      <c r="L23" s="54">
        <v>6</v>
      </c>
      <c r="M23" s="55">
        <v>2</v>
      </c>
      <c r="N23" s="55">
        <v>4</v>
      </c>
      <c r="O23" s="55">
        <v>10</v>
      </c>
      <c r="P23" s="55">
        <v>12</v>
      </c>
      <c r="Q23" s="55">
        <v>2</v>
      </c>
      <c r="R23" s="55">
        <v>0</v>
      </c>
      <c r="S23" s="56">
        <v>2</v>
      </c>
      <c r="T23" s="54">
        <v>6</v>
      </c>
      <c r="U23" s="57">
        <v>4</v>
      </c>
      <c r="V23" s="57">
        <v>0</v>
      </c>
      <c r="W23" s="57">
        <v>6</v>
      </c>
      <c r="X23" s="58">
        <v>6</v>
      </c>
      <c r="Y23" s="57">
        <v>2</v>
      </c>
      <c r="Z23" s="57">
        <v>2</v>
      </c>
      <c r="AA23" s="57">
        <v>2</v>
      </c>
      <c r="AB23" s="57">
        <v>4</v>
      </c>
      <c r="AC23" s="57"/>
      <c r="AD23" s="59">
        <v>3</v>
      </c>
      <c r="AE23" s="54">
        <v>2</v>
      </c>
      <c r="AF23" s="55">
        <v>0</v>
      </c>
      <c r="AG23" s="55">
        <v>4</v>
      </c>
      <c r="AH23" s="55">
        <v>4</v>
      </c>
      <c r="AI23" s="55">
        <v>0</v>
      </c>
      <c r="AJ23" s="55">
        <v>2</v>
      </c>
      <c r="AK23" s="55"/>
      <c r="AL23" s="55">
        <v>10</v>
      </c>
      <c r="AM23" s="55">
        <v>4</v>
      </c>
      <c r="AN23" s="55">
        <v>5</v>
      </c>
      <c r="AO23" s="55"/>
      <c r="AP23" s="55">
        <v>2</v>
      </c>
      <c r="AQ23" s="55">
        <v>4</v>
      </c>
      <c r="AR23" s="55"/>
      <c r="AS23" s="55">
        <v>4</v>
      </c>
      <c r="AT23" s="55">
        <v>4</v>
      </c>
      <c r="AU23" s="55">
        <v>10</v>
      </c>
      <c r="AV23" s="55">
        <v>6</v>
      </c>
      <c r="AW23" s="56">
        <v>2</v>
      </c>
      <c r="AX23" s="40">
        <f>SUM('DS_3_2024-2025_PC'!$D23:$K23)</f>
        <v>19</v>
      </c>
      <c r="AY23" s="42">
        <f>SUM('DS_3_2024-2025_PC'!$L23:$S23)</f>
        <v>38</v>
      </c>
      <c r="AZ23" s="42">
        <f>SUM('DS_3_2024-2025_PC'!$T23:$X23)</f>
        <v>22</v>
      </c>
      <c r="BA23" s="42">
        <f>SUM('DS_3_2024-2025_PC'!$Y23:$AD23)</f>
        <v>13</v>
      </c>
      <c r="BB23" s="42">
        <f>SUM('DS_3_2024-2025_PC'!$AE23:$AW23)</f>
        <v>63</v>
      </c>
      <c r="BC23" s="60">
        <v>5</v>
      </c>
      <c r="BD23" s="44">
        <f>SUM('DS_3_2024-2025_PC'!$AX23:$BC23)</f>
        <v>160</v>
      </c>
      <c r="BE23" s="45">
        <f t="shared" si="0"/>
        <v>0.86956521739130432</v>
      </c>
      <c r="BF23" s="61">
        <f t="shared" si="1"/>
        <v>11</v>
      </c>
      <c r="BG23" s="62">
        <f t="shared" si="2"/>
        <v>0.67685589519650657</v>
      </c>
      <c r="BH23" s="61">
        <f t="shared" si="3"/>
        <v>7</v>
      </c>
      <c r="BI23" s="63">
        <f t="shared" si="4"/>
        <v>0.66233766233766234</v>
      </c>
      <c r="BJ23" s="61">
        <f t="shared" si="5"/>
        <v>11</v>
      </c>
      <c r="BK23" s="64">
        <f t="shared" si="6"/>
        <v>11.347517730496454</v>
      </c>
      <c r="BL23" s="49">
        <f t="shared" si="7"/>
        <v>13.730927835051546</v>
      </c>
      <c r="BM23" s="65">
        <f t="shared" si="8"/>
        <v>5</v>
      </c>
      <c r="BN23" s="53">
        <v>19</v>
      </c>
    </row>
    <row r="24" spans="1:66" s="1" customFormat="1" ht="20.399999999999999" thickBot="1">
      <c r="A24" s="51">
        <v>12.997938144329897</v>
      </c>
      <c r="B24" s="52">
        <v>11</v>
      </c>
      <c r="C24" s="53">
        <v>20</v>
      </c>
      <c r="D24" s="54">
        <v>4</v>
      </c>
      <c r="E24" s="55">
        <v>3</v>
      </c>
      <c r="F24" s="55">
        <v>2</v>
      </c>
      <c r="G24" s="55">
        <v>8</v>
      </c>
      <c r="H24" s="55">
        <v>4</v>
      </c>
      <c r="I24" s="55">
        <v>0</v>
      </c>
      <c r="J24" s="55"/>
      <c r="K24" s="56"/>
      <c r="L24" s="54">
        <v>6</v>
      </c>
      <c r="M24" s="55">
        <v>2</v>
      </c>
      <c r="N24" s="55">
        <v>3</v>
      </c>
      <c r="O24" s="55">
        <v>10</v>
      </c>
      <c r="P24" s="55">
        <v>4</v>
      </c>
      <c r="Q24" s="55">
        <v>4</v>
      </c>
      <c r="R24" s="55">
        <v>4</v>
      </c>
      <c r="S24" s="56">
        <v>2</v>
      </c>
      <c r="T24" s="54">
        <v>3</v>
      </c>
      <c r="U24" s="57">
        <v>6</v>
      </c>
      <c r="V24" s="57">
        <v>0</v>
      </c>
      <c r="W24" s="57">
        <v>4</v>
      </c>
      <c r="X24" s="58"/>
      <c r="Y24" s="57">
        <v>5</v>
      </c>
      <c r="Z24" s="57">
        <v>3</v>
      </c>
      <c r="AA24" s="57">
        <v>2</v>
      </c>
      <c r="AB24" s="57">
        <v>6</v>
      </c>
      <c r="AC24" s="57"/>
      <c r="AD24" s="59">
        <v>3</v>
      </c>
      <c r="AE24" s="54">
        <v>0</v>
      </c>
      <c r="AF24" s="55">
        <v>2</v>
      </c>
      <c r="AG24" s="55">
        <v>6</v>
      </c>
      <c r="AH24" s="55">
        <v>3</v>
      </c>
      <c r="AI24" s="55">
        <v>2</v>
      </c>
      <c r="AJ24" s="55">
        <v>0</v>
      </c>
      <c r="AK24" s="55">
        <v>6</v>
      </c>
      <c r="AL24" s="55">
        <v>10</v>
      </c>
      <c r="AM24" s="55">
        <v>4</v>
      </c>
      <c r="AN24" s="55">
        <v>3</v>
      </c>
      <c r="AO24" s="55">
        <v>4</v>
      </c>
      <c r="AP24" s="55">
        <v>2</v>
      </c>
      <c r="AQ24" s="55">
        <v>0</v>
      </c>
      <c r="AR24" s="55">
        <v>0</v>
      </c>
      <c r="AS24" s="55"/>
      <c r="AT24" s="55">
        <v>0</v>
      </c>
      <c r="AU24" s="55">
        <v>4</v>
      </c>
      <c r="AV24" s="55">
        <v>3</v>
      </c>
      <c r="AW24" s="56">
        <v>4</v>
      </c>
      <c r="AX24" s="40">
        <f>SUM('DS_3_2024-2025_PC'!$D24:$K24)</f>
        <v>21</v>
      </c>
      <c r="AY24" s="42">
        <f>SUM('DS_3_2024-2025_PC'!$L24:$S24)</f>
        <v>35</v>
      </c>
      <c r="AZ24" s="42">
        <f>SUM('DS_3_2024-2025_PC'!$T24:$X24)</f>
        <v>13</v>
      </c>
      <c r="BA24" s="42">
        <f>SUM('DS_3_2024-2025_PC'!$Y24:$AD24)</f>
        <v>19</v>
      </c>
      <c r="BB24" s="42">
        <f>SUM('DS_3_2024-2025_PC'!$AE24:$AW24)</f>
        <v>53</v>
      </c>
      <c r="BC24" s="60">
        <v>10</v>
      </c>
      <c r="BD24" s="44">
        <f>SUM('DS_3_2024-2025_PC'!$AX24:$BC24)</f>
        <v>151</v>
      </c>
      <c r="BE24" s="45">
        <f t="shared" si="0"/>
        <v>0.89130434782608692</v>
      </c>
      <c r="BF24" s="61">
        <f t="shared" si="1"/>
        <v>10</v>
      </c>
      <c r="BG24" s="62">
        <f t="shared" si="2"/>
        <v>0.58995815899581594</v>
      </c>
      <c r="BH24" s="61">
        <f t="shared" si="3"/>
        <v>14</v>
      </c>
      <c r="BI24" s="63">
        <f t="shared" si="4"/>
        <v>0.66883116883116878</v>
      </c>
      <c r="BJ24" s="61">
        <f t="shared" si="5"/>
        <v>9</v>
      </c>
      <c r="BK24" s="64">
        <f t="shared" si="6"/>
        <v>10.709219858156029</v>
      </c>
      <c r="BL24" s="49">
        <f t="shared" si="7"/>
        <v>12.997938144329897</v>
      </c>
      <c r="BM24" s="65">
        <f t="shared" si="8"/>
        <v>11</v>
      </c>
      <c r="BN24" s="53">
        <v>20</v>
      </c>
    </row>
    <row r="25" spans="1:66" s="1" customFormat="1" ht="20.399999999999999" thickBot="1">
      <c r="A25" s="51">
        <v>12.672164948453608</v>
      </c>
      <c r="B25" s="52">
        <v>13</v>
      </c>
      <c r="C25" s="53">
        <v>21</v>
      </c>
      <c r="D25" s="54">
        <v>6</v>
      </c>
      <c r="E25" s="55">
        <v>4</v>
      </c>
      <c r="F25" s="55">
        <v>0</v>
      </c>
      <c r="G25" s="55">
        <v>8</v>
      </c>
      <c r="H25" s="55">
        <v>8</v>
      </c>
      <c r="I25" s="55">
        <v>6</v>
      </c>
      <c r="J25" s="55"/>
      <c r="K25" s="56"/>
      <c r="L25" s="54">
        <v>6</v>
      </c>
      <c r="M25" s="55">
        <v>2</v>
      </c>
      <c r="N25" s="55">
        <v>4</v>
      </c>
      <c r="O25" s="55">
        <v>10</v>
      </c>
      <c r="P25" s="55">
        <v>12</v>
      </c>
      <c r="Q25" s="55">
        <v>4</v>
      </c>
      <c r="R25" s="55">
        <v>0</v>
      </c>
      <c r="S25" s="56">
        <v>2</v>
      </c>
      <c r="T25" s="54">
        <v>0</v>
      </c>
      <c r="U25" s="57">
        <v>6</v>
      </c>
      <c r="V25" s="57">
        <v>0</v>
      </c>
      <c r="W25" s="57">
        <v>6</v>
      </c>
      <c r="X25" s="58">
        <v>3</v>
      </c>
      <c r="Y25" s="57">
        <v>3</v>
      </c>
      <c r="Z25" s="57"/>
      <c r="AA25" s="57">
        <v>0</v>
      </c>
      <c r="AB25" s="57">
        <v>5</v>
      </c>
      <c r="AC25" s="57"/>
      <c r="AD25" s="59"/>
      <c r="AE25" s="54">
        <v>2</v>
      </c>
      <c r="AF25" s="55">
        <v>0</v>
      </c>
      <c r="AG25" s="55">
        <v>6</v>
      </c>
      <c r="AH25" s="55">
        <v>2</v>
      </c>
      <c r="AI25" s="55">
        <v>0</v>
      </c>
      <c r="AJ25" s="55"/>
      <c r="AK25" s="55">
        <v>4</v>
      </c>
      <c r="AL25" s="55">
        <v>10</v>
      </c>
      <c r="AM25" s="55">
        <v>0</v>
      </c>
      <c r="AN25" s="55">
        <v>8</v>
      </c>
      <c r="AO25" s="55"/>
      <c r="AP25" s="55">
        <v>4</v>
      </c>
      <c r="AQ25" s="55">
        <v>4</v>
      </c>
      <c r="AR25" s="55"/>
      <c r="AS25" s="55"/>
      <c r="AT25" s="55"/>
      <c r="AU25" s="55"/>
      <c r="AV25" s="55">
        <v>3</v>
      </c>
      <c r="AW25" s="56">
        <v>4</v>
      </c>
      <c r="AX25" s="40">
        <f>SUM('DS_3_2024-2025_PC'!$D25:$K25)</f>
        <v>32</v>
      </c>
      <c r="AY25" s="42">
        <f>SUM('DS_3_2024-2025_PC'!$L25:$S25)</f>
        <v>40</v>
      </c>
      <c r="AZ25" s="42">
        <f>SUM('DS_3_2024-2025_PC'!$T25:$X25)</f>
        <v>15</v>
      </c>
      <c r="BA25" s="42">
        <f>SUM('DS_3_2024-2025_PC'!$Y25:$AD25)</f>
        <v>8</v>
      </c>
      <c r="BB25" s="42">
        <f>SUM('DS_3_2024-2025_PC'!$AE25:$AW25)</f>
        <v>47</v>
      </c>
      <c r="BC25" s="60">
        <v>5</v>
      </c>
      <c r="BD25" s="44">
        <f>SUM('DS_3_2024-2025_PC'!$AX25:$BC25)</f>
        <v>147</v>
      </c>
      <c r="BE25" s="45">
        <f t="shared" si="0"/>
        <v>0.76086956521739135</v>
      </c>
      <c r="BF25" s="61">
        <f t="shared" si="1"/>
        <v>20</v>
      </c>
      <c r="BG25" s="62">
        <f t="shared" si="2"/>
        <v>0.69607843137254899</v>
      </c>
      <c r="BH25" s="61">
        <f t="shared" si="3"/>
        <v>5</v>
      </c>
      <c r="BI25" s="63">
        <f t="shared" si="4"/>
        <v>0.72727272727272729</v>
      </c>
      <c r="BJ25" s="61">
        <f t="shared" si="5"/>
        <v>5</v>
      </c>
      <c r="BK25" s="64">
        <f t="shared" si="6"/>
        <v>10.425531914893618</v>
      </c>
      <c r="BL25" s="49">
        <f t="shared" si="7"/>
        <v>12.672164948453608</v>
      </c>
      <c r="BM25" s="65">
        <f t="shared" si="8"/>
        <v>13</v>
      </c>
      <c r="BN25" s="53">
        <v>21</v>
      </c>
    </row>
    <row r="26" spans="1:66" s="1" customFormat="1" ht="20.399999999999999" thickBot="1">
      <c r="A26" s="51">
        <v>11.694845360824742</v>
      </c>
      <c r="B26" s="52">
        <v>18</v>
      </c>
      <c r="C26" s="53">
        <v>22</v>
      </c>
      <c r="D26" s="54">
        <v>6</v>
      </c>
      <c r="E26" s="55">
        <v>3</v>
      </c>
      <c r="F26" s="55">
        <v>2</v>
      </c>
      <c r="G26" s="55">
        <v>4</v>
      </c>
      <c r="H26" s="55">
        <v>4</v>
      </c>
      <c r="I26" s="55"/>
      <c r="J26" s="55"/>
      <c r="K26" s="56"/>
      <c r="L26" s="54">
        <v>6</v>
      </c>
      <c r="M26" s="55">
        <v>2</v>
      </c>
      <c r="N26" s="55">
        <v>4</v>
      </c>
      <c r="O26" s="55">
        <v>10</v>
      </c>
      <c r="P26" s="55">
        <v>12</v>
      </c>
      <c r="Q26" s="55">
        <v>4</v>
      </c>
      <c r="R26" s="55">
        <v>4</v>
      </c>
      <c r="S26" s="56">
        <v>2</v>
      </c>
      <c r="T26" s="54">
        <v>6</v>
      </c>
      <c r="U26" s="57">
        <v>6</v>
      </c>
      <c r="V26" s="57">
        <v>0</v>
      </c>
      <c r="W26" s="57">
        <v>5</v>
      </c>
      <c r="X26" s="58">
        <v>2</v>
      </c>
      <c r="Y26" s="57">
        <v>5</v>
      </c>
      <c r="Z26" s="57"/>
      <c r="AA26" s="57">
        <v>0</v>
      </c>
      <c r="AB26" s="57"/>
      <c r="AC26" s="57"/>
      <c r="AD26" s="59"/>
      <c r="AE26" s="54">
        <v>2</v>
      </c>
      <c r="AF26" s="55">
        <v>2</v>
      </c>
      <c r="AG26" s="55">
        <v>5</v>
      </c>
      <c r="AH26" s="55">
        <v>4</v>
      </c>
      <c r="AI26" s="55">
        <v>2</v>
      </c>
      <c r="AJ26" s="55">
        <v>2</v>
      </c>
      <c r="AK26" s="55"/>
      <c r="AL26" s="55"/>
      <c r="AM26" s="55">
        <v>2</v>
      </c>
      <c r="AN26" s="55">
        <v>5</v>
      </c>
      <c r="AO26" s="55"/>
      <c r="AP26" s="55"/>
      <c r="AQ26" s="55">
        <v>4</v>
      </c>
      <c r="AR26" s="55"/>
      <c r="AS26" s="55">
        <v>6</v>
      </c>
      <c r="AT26" s="55">
        <v>0</v>
      </c>
      <c r="AU26" s="55">
        <v>4</v>
      </c>
      <c r="AV26" s="55"/>
      <c r="AW26" s="56"/>
      <c r="AX26" s="40">
        <f>SUM('DS_3_2024-2025_PC'!$D26:$K26)</f>
        <v>19</v>
      </c>
      <c r="AY26" s="42">
        <f>SUM('DS_3_2024-2025_PC'!$L26:$S26)</f>
        <v>44</v>
      </c>
      <c r="AZ26" s="42">
        <f>SUM('DS_3_2024-2025_PC'!$T26:$X26)</f>
        <v>19</v>
      </c>
      <c r="BA26" s="42">
        <f>SUM('DS_3_2024-2025_PC'!$Y26:$AD26)</f>
        <v>5</v>
      </c>
      <c r="BB26" s="42">
        <f>SUM('DS_3_2024-2025_PC'!$AE26:$AW26)</f>
        <v>38</v>
      </c>
      <c r="BC26" s="60">
        <v>10</v>
      </c>
      <c r="BD26" s="44">
        <f>SUM('DS_3_2024-2025_PC'!$AX26:$BC26)</f>
        <v>135</v>
      </c>
      <c r="BE26" s="45">
        <f t="shared" si="0"/>
        <v>0.69565217391304346</v>
      </c>
      <c r="BF26" s="61">
        <f t="shared" si="1"/>
        <v>23</v>
      </c>
      <c r="BG26" s="62">
        <f t="shared" si="2"/>
        <v>0.6983240223463687</v>
      </c>
      <c r="BH26" s="61">
        <f t="shared" si="3"/>
        <v>4</v>
      </c>
      <c r="BI26" s="63">
        <f t="shared" si="4"/>
        <v>0.60389610389610393</v>
      </c>
      <c r="BJ26" s="61">
        <f t="shared" si="5"/>
        <v>16</v>
      </c>
      <c r="BK26" s="64">
        <f t="shared" si="6"/>
        <v>9.5744680851063837</v>
      </c>
      <c r="BL26" s="49">
        <f t="shared" si="7"/>
        <v>11.694845360824742</v>
      </c>
      <c r="BM26" s="65">
        <f t="shared" si="8"/>
        <v>18</v>
      </c>
      <c r="BN26" s="53">
        <v>22</v>
      </c>
    </row>
    <row r="27" spans="1:66" s="1" customFormat="1" ht="20.399999999999999" thickBot="1">
      <c r="A27" s="51">
        <v>16.5</v>
      </c>
      <c r="B27" s="52">
        <v>1</v>
      </c>
      <c r="C27" s="53">
        <v>23</v>
      </c>
      <c r="D27" s="54">
        <v>4</v>
      </c>
      <c r="E27" s="55">
        <v>3</v>
      </c>
      <c r="F27" s="55">
        <v>4</v>
      </c>
      <c r="G27" s="55">
        <v>8</v>
      </c>
      <c r="H27" s="55">
        <v>6</v>
      </c>
      <c r="I27" s="55">
        <v>3</v>
      </c>
      <c r="J27" s="55">
        <v>0</v>
      </c>
      <c r="K27" s="56">
        <v>3</v>
      </c>
      <c r="L27" s="54">
        <v>6</v>
      </c>
      <c r="M27" s="55">
        <v>2</v>
      </c>
      <c r="N27" s="55">
        <v>4</v>
      </c>
      <c r="O27" s="55">
        <v>10</v>
      </c>
      <c r="P27" s="55">
        <v>12</v>
      </c>
      <c r="Q27" s="55">
        <v>4</v>
      </c>
      <c r="R27" s="55">
        <v>4</v>
      </c>
      <c r="S27" s="56">
        <v>2</v>
      </c>
      <c r="T27" s="54">
        <v>6</v>
      </c>
      <c r="U27" s="57">
        <v>6</v>
      </c>
      <c r="V27" s="57">
        <v>6</v>
      </c>
      <c r="W27" s="57">
        <v>4</v>
      </c>
      <c r="X27" s="58">
        <v>0</v>
      </c>
      <c r="Y27" s="57">
        <v>0</v>
      </c>
      <c r="Z27" s="57">
        <v>5</v>
      </c>
      <c r="AA27" s="57">
        <v>2</v>
      </c>
      <c r="AB27" s="57">
        <v>4</v>
      </c>
      <c r="AC27" s="57"/>
      <c r="AD27" s="59">
        <v>3</v>
      </c>
      <c r="AE27" s="54">
        <v>1</v>
      </c>
      <c r="AF27" s="55">
        <v>2</v>
      </c>
      <c r="AG27" s="55">
        <v>6</v>
      </c>
      <c r="AH27" s="55">
        <v>4</v>
      </c>
      <c r="AI27" s="55">
        <v>2</v>
      </c>
      <c r="AJ27" s="55">
        <v>0</v>
      </c>
      <c r="AK27" s="55">
        <v>8</v>
      </c>
      <c r="AL27" s="55">
        <v>8</v>
      </c>
      <c r="AM27" s="55">
        <v>2</v>
      </c>
      <c r="AN27" s="55">
        <v>10</v>
      </c>
      <c r="AO27" s="55">
        <v>4</v>
      </c>
      <c r="AP27" s="55">
        <v>0</v>
      </c>
      <c r="AQ27" s="55">
        <v>4</v>
      </c>
      <c r="AR27" s="55">
        <v>4</v>
      </c>
      <c r="AS27" s="55">
        <v>6</v>
      </c>
      <c r="AT27" s="55">
        <v>4</v>
      </c>
      <c r="AU27" s="55"/>
      <c r="AV27" s="55">
        <v>6</v>
      </c>
      <c r="AW27" s="56">
        <v>2</v>
      </c>
      <c r="AX27" s="40">
        <f>SUM('DS_3_2024-2025_PC'!$D27:$K27)</f>
        <v>31</v>
      </c>
      <c r="AY27" s="42">
        <f>SUM('DS_3_2024-2025_PC'!$L27:$S27)</f>
        <v>44</v>
      </c>
      <c r="AZ27" s="42">
        <f>SUM('DS_3_2024-2025_PC'!$T27:$X27)</f>
        <v>22</v>
      </c>
      <c r="BA27" s="42">
        <f>SUM('DS_3_2024-2025_PC'!$Y27:$AD27)</f>
        <v>14</v>
      </c>
      <c r="BB27" s="42">
        <f>SUM('DS_3_2024-2025_PC'!$AE27:$AW27)</f>
        <v>73</v>
      </c>
      <c r="BC27" s="60">
        <v>10</v>
      </c>
      <c r="BD27" s="44">
        <f>SUM('DS_3_2024-2025_PC'!$AX27:$BC27)</f>
        <v>194</v>
      </c>
      <c r="BE27" s="45">
        <f t="shared" si="0"/>
        <v>0.95652173913043481</v>
      </c>
      <c r="BF27" s="61">
        <f t="shared" si="1"/>
        <v>1</v>
      </c>
      <c r="BG27" s="62">
        <f t="shared" si="2"/>
        <v>0.71875</v>
      </c>
      <c r="BH27" s="61">
        <f t="shared" si="3"/>
        <v>2</v>
      </c>
      <c r="BI27" s="63">
        <f t="shared" si="4"/>
        <v>0.74675324675324672</v>
      </c>
      <c r="BJ27" s="61">
        <f t="shared" si="5"/>
        <v>4</v>
      </c>
      <c r="BK27" s="64">
        <f t="shared" si="6"/>
        <v>13.75886524822695</v>
      </c>
      <c r="BL27" s="49">
        <f t="shared" si="7"/>
        <v>16.5</v>
      </c>
      <c r="BM27" s="65">
        <f t="shared" si="8"/>
        <v>1</v>
      </c>
      <c r="BN27" s="53">
        <v>23</v>
      </c>
    </row>
    <row r="28" spans="1:66" s="1" customFormat="1" ht="20.399999999999999" thickBot="1">
      <c r="A28" s="51">
        <v>12.672164948453608</v>
      </c>
      <c r="B28" s="52">
        <v>13</v>
      </c>
      <c r="C28" s="53">
        <v>24</v>
      </c>
      <c r="D28" s="54">
        <v>5</v>
      </c>
      <c r="E28" s="55">
        <v>1</v>
      </c>
      <c r="F28" s="55">
        <v>2</v>
      </c>
      <c r="G28" s="55">
        <v>4</v>
      </c>
      <c r="H28" s="55">
        <v>4</v>
      </c>
      <c r="I28" s="55">
        <v>0</v>
      </c>
      <c r="J28" s="55">
        <v>5</v>
      </c>
      <c r="K28" s="56">
        <v>3</v>
      </c>
      <c r="L28" s="54">
        <v>6</v>
      </c>
      <c r="M28" s="55">
        <v>2</v>
      </c>
      <c r="N28" s="55">
        <v>4</v>
      </c>
      <c r="O28" s="55">
        <v>10</v>
      </c>
      <c r="P28" s="55">
        <v>5</v>
      </c>
      <c r="Q28" s="55">
        <v>4</v>
      </c>
      <c r="R28" s="55">
        <v>0</v>
      </c>
      <c r="S28" s="56">
        <v>2</v>
      </c>
      <c r="T28" s="54">
        <v>6</v>
      </c>
      <c r="U28" s="57">
        <v>6</v>
      </c>
      <c r="V28" s="57">
        <v>4</v>
      </c>
      <c r="W28" s="57"/>
      <c r="X28" s="58">
        <v>3</v>
      </c>
      <c r="Y28" s="57">
        <v>3</v>
      </c>
      <c r="Z28" s="57">
        <v>1</v>
      </c>
      <c r="AA28" s="57">
        <v>0</v>
      </c>
      <c r="AB28" s="57">
        <v>4</v>
      </c>
      <c r="AC28" s="57">
        <v>0</v>
      </c>
      <c r="AD28" s="59">
        <v>0</v>
      </c>
      <c r="AE28" s="54">
        <v>2</v>
      </c>
      <c r="AF28" s="55">
        <v>2</v>
      </c>
      <c r="AG28" s="55">
        <v>5</v>
      </c>
      <c r="AH28" s="55">
        <v>4</v>
      </c>
      <c r="AI28" s="55">
        <v>2</v>
      </c>
      <c r="AJ28" s="55">
        <v>2</v>
      </c>
      <c r="AK28" s="55">
        <v>6</v>
      </c>
      <c r="AL28" s="55">
        <v>8</v>
      </c>
      <c r="AM28" s="55">
        <v>4</v>
      </c>
      <c r="AN28" s="55">
        <v>3</v>
      </c>
      <c r="AO28" s="55">
        <v>4</v>
      </c>
      <c r="AP28" s="55">
        <v>0</v>
      </c>
      <c r="AQ28" s="55">
        <v>4</v>
      </c>
      <c r="AR28" s="55"/>
      <c r="AS28" s="55">
        <v>0</v>
      </c>
      <c r="AT28" s="55">
        <v>0</v>
      </c>
      <c r="AU28" s="55">
        <v>4</v>
      </c>
      <c r="AV28" s="55">
        <v>3</v>
      </c>
      <c r="AW28" s="56"/>
      <c r="AX28" s="40">
        <f>SUM('DS_3_2024-2025_PC'!$D28:$K28)</f>
        <v>24</v>
      </c>
      <c r="AY28" s="42">
        <f>SUM('DS_3_2024-2025_PC'!$L28:$S28)</f>
        <v>33</v>
      </c>
      <c r="AZ28" s="42">
        <f>SUM('DS_3_2024-2025_PC'!$T28:$X28)</f>
        <v>19</v>
      </c>
      <c r="BA28" s="42">
        <f>SUM('DS_3_2024-2025_PC'!$Y28:$AD28)</f>
        <v>8</v>
      </c>
      <c r="BB28" s="42">
        <f>SUM('DS_3_2024-2025_PC'!$AE28:$AW28)</f>
        <v>53</v>
      </c>
      <c r="BC28" s="60">
        <v>10</v>
      </c>
      <c r="BD28" s="44">
        <f>SUM('DS_3_2024-2025_PC'!$AX28:$BC28)</f>
        <v>147</v>
      </c>
      <c r="BE28" s="45">
        <f t="shared" si="0"/>
        <v>0.93478260869565222</v>
      </c>
      <c r="BF28" s="61">
        <f t="shared" si="1"/>
        <v>4</v>
      </c>
      <c r="BG28" s="62">
        <f t="shared" si="2"/>
        <v>0.54800000000000004</v>
      </c>
      <c r="BH28" s="61">
        <f t="shared" si="3"/>
        <v>21</v>
      </c>
      <c r="BI28" s="63">
        <f t="shared" si="4"/>
        <v>0.63636363636363635</v>
      </c>
      <c r="BJ28" s="61">
        <f t="shared" si="5"/>
        <v>14</v>
      </c>
      <c r="BK28" s="64">
        <f t="shared" si="6"/>
        <v>10.425531914893618</v>
      </c>
      <c r="BL28" s="49">
        <f t="shared" si="7"/>
        <v>12.672164948453608</v>
      </c>
      <c r="BM28" s="65">
        <f t="shared" si="8"/>
        <v>13</v>
      </c>
      <c r="BN28" s="53">
        <v>24</v>
      </c>
    </row>
    <row r="29" spans="1:66" s="1" customFormat="1" ht="20.399999999999999" thickBot="1">
      <c r="A29" s="51">
        <v>10.065979381443299</v>
      </c>
      <c r="B29" s="52">
        <v>21</v>
      </c>
      <c r="C29" s="53">
        <v>25</v>
      </c>
      <c r="D29" s="54">
        <v>2</v>
      </c>
      <c r="E29" s="55">
        <v>3</v>
      </c>
      <c r="F29" s="55">
        <v>4</v>
      </c>
      <c r="G29" s="55">
        <v>8</v>
      </c>
      <c r="H29" s="55">
        <v>4</v>
      </c>
      <c r="I29" s="55">
        <v>0</v>
      </c>
      <c r="J29" s="55"/>
      <c r="K29" s="56"/>
      <c r="L29" s="54">
        <v>6</v>
      </c>
      <c r="M29" s="55">
        <v>2</v>
      </c>
      <c r="N29" s="55">
        <v>4</v>
      </c>
      <c r="O29" s="55">
        <v>4</v>
      </c>
      <c r="P29" s="55">
        <v>4</v>
      </c>
      <c r="Q29" s="55">
        <v>2</v>
      </c>
      <c r="R29" s="55">
        <v>0</v>
      </c>
      <c r="S29" s="56">
        <v>2</v>
      </c>
      <c r="T29" s="54">
        <v>3</v>
      </c>
      <c r="U29" s="57">
        <v>6</v>
      </c>
      <c r="V29" s="57"/>
      <c r="W29" s="57"/>
      <c r="X29" s="58">
        <v>0</v>
      </c>
      <c r="Y29" s="57">
        <v>2</v>
      </c>
      <c r="Z29" s="57">
        <v>2</v>
      </c>
      <c r="AA29" s="57">
        <v>0</v>
      </c>
      <c r="AB29" s="57">
        <v>4</v>
      </c>
      <c r="AC29" s="57"/>
      <c r="AD29" s="59"/>
      <c r="AE29" s="54">
        <v>1</v>
      </c>
      <c r="AF29" s="55">
        <v>2</v>
      </c>
      <c r="AG29" s="55">
        <v>6</v>
      </c>
      <c r="AH29" s="55">
        <v>4</v>
      </c>
      <c r="AI29" s="55">
        <v>2</v>
      </c>
      <c r="AJ29" s="55">
        <v>0</v>
      </c>
      <c r="AK29" s="55"/>
      <c r="AL29" s="55">
        <v>10</v>
      </c>
      <c r="AM29" s="55">
        <v>2</v>
      </c>
      <c r="AN29" s="55">
        <v>0</v>
      </c>
      <c r="AO29" s="55">
        <v>4</v>
      </c>
      <c r="AP29" s="55">
        <v>0</v>
      </c>
      <c r="AQ29" s="55">
        <v>4</v>
      </c>
      <c r="AR29" s="55">
        <v>4</v>
      </c>
      <c r="AS29" s="55"/>
      <c r="AT29" s="55">
        <v>0</v>
      </c>
      <c r="AU29" s="55">
        <v>2</v>
      </c>
      <c r="AV29" s="55">
        <v>0</v>
      </c>
      <c r="AW29" s="56">
        <v>2</v>
      </c>
      <c r="AX29" s="40">
        <f>SUM('DS_3_2024-2025_PC'!$D29:$K29)</f>
        <v>21</v>
      </c>
      <c r="AY29" s="42">
        <f>SUM('DS_3_2024-2025_PC'!$L29:$S29)</f>
        <v>24</v>
      </c>
      <c r="AZ29" s="42">
        <f>SUM('DS_3_2024-2025_PC'!$T29:$X29)</f>
        <v>9</v>
      </c>
      <c r="BA29" s="42">
        <f>SUM('DS_3_2024-2025_PC'!$Y29:$AD29)</f>
        <v>8</v>
      </c>
      <c r="BB29" s="42">
        <f>SUM('DS_3_2024-2025_PC'!$AE29:$AW29)</f>
        <v>43</v>
      </c>
      <c r="BC29" s="60">
        <v>10</v>
      </c>
      <c r="BD29" s="44">
        <f>SUM('DS_3_2024-2025_PC'!$AX29:$BC29)</f>
        <v>115</v>
      </c>
      <c r="BE29" s="45">
        <f t="shared" si="0"/>
        <v>0.82608695652173914</v>
      </c>
      <c r="BF29" s="61">
        <f t="shared" si="1"/>
        <v>16</v>
      </c>
      <c r="BG29" s="62">
        <f t="shared" si="2"/>
        <v>0.46875</v>
      </c>
      <c r="BH29" s="61">
        <f t="shared" si="3"/>
        <v>26</v>
      </c>
      <c r="BI29" s="63">
        <f t="shared" si="4"/>
        <v>0.52597402597402598</v>
      </c>
      <c r="BJ29" s="61">
        <f t="shared" si="5"/>
        <v>20</v>
      </c>
      <c r="BK29" s="64">
        <f t="shared" si="6"/>
        <v>8.1560283687943258</v>
      </c>
      <c r="BL29" s="49">
        <f t="shared" si="7"/>
        <v>10.065979381443299</v>
      </c>
      <c r="BM29" s="65">
        <f t="shared" si="8"/>
        <v>21</v>
      </c>
      <c r="BN29" s="53">
        <v>25</v>
      </c>
    </row>
    <row r="30" spans="1:66" s="1" customFormat="1" ht="20.399999999999999" thickBot="1">
      <c r="A30" s="51">
        <v>10.228865979381442</v>
      </c>
      <c r="B30" s="52">
        <v>20</v>
      </c>
      <c r="C30" s="53">
        <v>26</v>
      </c>
      <c r="D30" s="54">
        <v>2</v>
      </c>
      <c r="E30" s="55">
        <v>4</v>
      </c>
      <c r="F30" s="55">
        <v>4</v>
      </c>
      <c r="G30" s="55">
        <v>3</v>
      </c>
      <c r="H30" s="55">
        <v>6</v>
      </c>
      <c r="I30" s="55">
        <v>6</v>
      </c>
      <c r="J30" s="55">
        <v>4</v>
      </c>
      <c r="K30" s="56"/>
      <c r="L30" s="54">
        <v>6</v>
      </c>
      <c r="M30" s="55">
        <v>2</v>
      </c>
      <c r="N30" s="55">
        <v>4</v>
      </c>
      <c r="O30" s="55">
        <v>10</v>
      </c>
      <c r="P30" s="55">
        <v>11</v>
      </c>
      <c r="Q30" s="55">
        <v>4</v>
      </c>
      <c r="R30" s="55">
        <v>0</v>
      </c>
      <c r="S30" s="56">
        <v>2</v>
      </c>
      <c r="T30" s="54">
        <v>6</v>
      </c>
      <c r="U30" s="57">
        <v>6</v>
      </c>
      <c r="V30" s="57">
        <v>0</v>
      </c>
      <c r="W30" s="57">
        <v>0</v>
      </c>
      <c r="X30" s="58">
        <v>2</v>
      </c>
      <c r="Y30" s="57">
        <v>2</v>
      </c>
      <c r="Z30" s="57">
        <v>2</v>
      </c>
      <c r="AA30" s="57">
        <v>0</v>
      </c>
      <c r="AB30" s="57">
        <v>2</v>
      </c>
      <c r="AC30" s="57">
        <v>0</v>
      </c>
      <c r="AD30" s="59">
        <v>3</v>
      </c>
      <c r="AE30" s="54">
        <v>1</v>
      </c>
      <c r="AF30" s="55">
        <v>2</v>
      </c>
      <c r="AG30" s="55">
        <v>6</v>
      </c>
      <c r="AH30" s="55">
        <v>4</v>
      </c>
      <c r="AI30" s="55">
        <v>2</v>
      </c>
      <c r="AJ30" s="55">
        <v>0</v>
      </c>
      <c r="AK30" s="55">
        <v>0</v>
      </c>
      <c r="AL30" s="55">
        <v>6</v>
      </c>
      <c r="AM30" s="55">
        <v>0</v>
      </c>
      <c r="AN30" s="55"/>
      <c r="AO30" s="55"/>
      <c r="AP30" s="55"/>
      <c r="AQ30" s="55"/>
      <c r="AR30" s="55"/>
      <c r="AS30" s="55"/>
      <c r="AT30" s="55"/>
      <c r="AU30" s="55"/>
      <c r="AV30" s="55"/>
      <c r="AW30" s="56"/>
      <c r="AX30" s="40">
        <f>SUM('DS_3_2024-2025_PC'!$D30:$K30)</f>
        <v>29</v>
      </c>
      <c r="AY30" s="42">
        <f>SUM('DS_3_2024-2025_PC'!$L30:$S30)</f>
        <v>39</v>
      </c>
      <c r="AZ30" s="42">
        <f>SUM('DS_3_2024-2025_PC'!$T30:$X30)</f>
        <v>14</v>
      </c>
      <c r="BA30" s="42">
        <f>SUM('DS_3_2024-2025_PC'!$Y30:$AD30)</f>
        <v>9</v>
      </c>
      <c r="BB30" s="42">
        <f>SUM('DS_3_2024-2025_PC'!$AE30:$AW30)</f>
        <v>21</v>
      </c>
      <c r="BC30" s="60">
        <v>5</v>
      </c>
      <c r="BD30" s="44">
        <f>SUM('DS_3_2024-2025_PC'!$AX30:$BC30)</f>
        <v>117</v>
      </c>
      <c r="BE30" s="45">
        <f t="shared" si="0"/>
        <v>0.76086956521739135</v>
      </c>
      <c r="BF30" s="61">
        <f t="shared" si="1"/>
        <v>20</v>
      </c>
      <c r="BG30" s="62">
        <f t="shared" si="2"/>
        <v>0.5544554455445545</v>
      </c>
      <c r="BH30" s="61">
        <f t="shared" si="3"/>
        <v>19</v>
      </c>
      <c r="BI30" s="63">
        <f t="shared" si="4"/>
        <v>0.5</v>
      </c>
      <c r="BJ30" s="61">
        <f t="shared" si="5"/>
        <v>21</v>
      </c>
      <c r="BK30" s="64">
        <f t="shared" si="6"/>
        <v>8.2978723404255312</v>
      </c>
      <c r="BL30" s="49">
        <f t="shared" si="7"/>
        <v>10.228865979381442</v>
      </c>
      <c r="BM30" s="65">
        <f t="shared" si="8"/>
        <v>20</v>
      </c>
      <c r="BN30" s="53">
        <v>26</v>
      </c>
    </row>
    <row r="31" spans="1:66" s="1" customFormat="1" ht="20.399999999999999" thickBot="1">
      <c r="A31" s="51">
        <v>13.242268041237113</v>
      </c>
      <c r="B31" s="52">
        <v>8</v>
      </c>
      <c r="C31" s="53">
        <v>27</v>
      </c>
      <c r="D31" s="54">
        <v>6</v>
      </c>
      <c r="E31" s="55">
        <v>3</v>
      </c>
      <c r="F31" s="55">
        <v>2</v>
      </c>
      <c r="G31" s="55">
        <v>8</v>
      </c>
      <c r="H31" s="55">
        <v>6</v>
      </c>
      <c r="I31" s="55">
        <v>0</v>
      </c>
      <c r="J31" s="55"/>
      <c r="K31" s="56"/>
      <c r="L31" s="54">
        <v>4</v>
      </c>
      <c r="M31" s="55">
        <v>2</v>
      </c>
      <c r="N31" s="55">
        <v>4</v>
      </c>
      <c r="O31" s="55">
        <v>10</v>
      </c>
      <c r="P31" s="55">
        <v>12</v>
      </c>
      <c r="Q31" s="55">
        <v>2</v>
      </c>
      <c r="R31" s="55">
        <v>0</v>
      </c>
      <c r="S31" s="56">
        <v>2</v>
      </c>
      <c r="T31" s="54">
        <v>3</v>
      </c>
      <c r="U31" s="57">
        <v>6</v>
      </c>
      <c r="V31" s="57">
        <v>2</v>
      </c>
      <c r="W31" s="57">
        <v>2</v>
      </c>
      <c r="X31" s="58">
        <v>0</v>
      </c>
      <c r="Y31" s="57">
        <v>0</v>
      </c>
      <c r="Z31" s="57">
        <v>1</v>
      </c>
      <c r="AA31" s="57">
        <v>0</v>
      </c>
      <c r="AB31" s="57">
        <v>3</v>
      </c>
      <c r="AC31" s="57"/>
      <c r="AD31" s="59"/>
      <c r="AE31" s="54">
        <v>2</v>
      </c>
      <c r="AF31" s="55">
        <v>2</v>
      </c>
      <c r="AG31" s="55">
        <v>6</v>
      </c>
      <c r="AH31" s="55">
        <v>2</v>
      </c>
      <c r="AI31" s="55">
        <v>2</v>
      </c>
      <c r="AJ31" s="55">
        <v>2</v>
      </c>
      <c r="AK31" s="55">
        <v>6</v>
      </c>
      <c r="AL31" s="55">
        <v>10</v>
      </c>
      <c r="AM31" s="55">
        <v>4</v>
      </c>
      <c r="AN31" s="55">
        <v>5</v>
      </c>
      <c r="AO31" s="55">
        <v>4</v>
      </c>
      <c r="AP31" s="55">
        <v>0</v>
      </c>
      <c r="AQ31" s="55">
        <v>4</v>
      </c>
      <c r="AR31" s="55">
        <v>4</v>
      </c>
      <c r="AS31" s="55">
        <v>6</v>
      </c>
      <c r="AT31" s="55"/>
      <c r="AU31" s="55"/>
      <c r="AV31" s="55">
        <v>3</v>
      </c>
      <c r="AW31" s="56">
        <v>4</v>
      </c>
      <c r="AX31" s="40">
        <f>SUM('DS_3_2024-2025_PC'!$D31:$K31)</f>
        <v>25</v>
      </c>
      <c r="AY31" s="42">
        <f>SUM('DS_3_2024-2025_PC'!$L31:$S31)</f>
        <v>36</v>
      </c>
      <c r="AZ31" s="42">
        <f>SUM('DS_3_2024-2025_PC'!$T31:$X31)</f>
        <v>13</v>
      </c>
      <c r="BA31" s="42">
        <f>SUM('DS_3_2024-2025_PC'!$Y31:$AD31)</f>
        <v>4</v>
      </c>
      <c r="BB31" s="42">
        <f>SUM('DS_3_2024-2025_PC'!$AE31:$AW31)</f>
        <v>66</v>
      </c>
      <c r="BC31" s="60">
        <v>10</v>
      </c>
      <c r="BD31" s="44">
        <f>SUM('DS_3_2024-2025_PC'!$AX31:$BC31)</f>
        <v>154</v>
      </c>
      <c r="BE31" s="45">
        <f t="shared" si="0"/>
        <v>0.86956521739130432</v>
      </c>
      <c r="BF31" s="61">
        <f t="shared" si="1"/>
        <v>11</v>
      </c>
      <c r="BG31" s="62">
        <f t="shared" si="2"/>
        <v>0.60504201680672265</v>
      </c>
      <c r="BH31" s="61">
        <f t="shared" si="3"/>
        <v>12</v>
      </c>
      <c r="BI31" s="63">
        <f t="shared" si="4"/>
        <v>0.69480519480519476</v>
      </c>
      <c r="BJ31" s="61">
        <f t="shared" si="5"/>
        <v>7</v>
      </c>
      <c r="BK31" s="64">
        <f t="shared" si="6"/>
        <v>10.921985815602838</v>
      </c>
      <c r="BL31" s="49">
        <f t="shared" si="7"/>
        <v>13.242268041237113</v>
      </c>
      <c r="BM31" s="65">
        <f t="shared" si="8"/>
        <v>8</v>
      </c>
      <c r="BN31" s="53">
        <v>27</v>
      </c>
    </row>
    <row r="32" spans="1:66" s="1" customFormat="1" ht="20.399999999999999" thickBot="1">
      <c r="A32" s="51">
        <v>13.079381443298969</v>
      </c>
      <c r="B32" s="52">
        <v>10</v>
      </c>
      <c r="C32" s="53">
        <v>28</v>
      </c>
      <c r="D32" s="54">
        <v>2</v>
      </c>
      <c r="E32" s="55">
        <v>3</v>
      </c>
      <c r="F32" s="55">
        <v>2</v>
      </c>
      <c r="G32" s="55">
        <v>8</v>
      </c>
      <c r="H32" s="55">
        <v>6</v>
      </c>
      <c r="I32" s="55">
        <v>6</v>
      </c>
      <c r="J32" s="55">
        <v>4</v>
      </c>
      <c r="K32" s="56">
        <v>3</v>
      </c>
      <c r="L32" s="54">
        <v>6</v>
      </c>
      <c r="M32" s="55">
        <v>2</v>
      </c>
      <c r="N32" s="55">
        <v>2</v>
      </c>
      <c r="O32" s="55">
        <v>4</v>
      </c>
      <c r="P32" s="55">
        <v>8</v>
      </c>
      <c r="Q32" s="55">
        <v>4</v>
      </c>
      <c r="R32" s="55">
        <v>4</v>
      </c>
      <c r="S32" s="56">
        <v>2</v>
      </c>
      <c r="T32" s="54">
        <v>3</v>
      </c>
      <c r="U32" s="57">
        <v>6</v>
      </c>
      <c r="V32" s="57">
        <v>0</v>
      </c>
      <c r="W32" s="57">
        <v>2</v>
      </c>
      <c r="X32" s="58"/>
      <c r="Y32" s="57">
        <v>4</v>
      </c>
      <c r="Z32" s="57">
        <v>1</v>
      </c>
      <c r="AA32" s="57">
        <v>0</v>
      </c>
      <c r="AB32" s="57">
        <v>3</v>
      </c>
      <c r="AC32" s="57"/>
      <c r="AD32" s="59"/>
      <c r="AE32" s="54">
        <v>2</v>
      </c>
      <c r="AF32" s="55">
        <v>2</v>
      </c>
      <c r="AG32" s="55">
        <v>6</v>
      </c>
      <c r="AH32" s="55">
        <v>4</v>
      </c>
      <c r="AI32" s="55">
        <v>2</v>
      </c>
      <c r="AJ32" s="55">
        <v>2</v>
      </c>
      <c r="AK32" s="55">
        <v>4</v>
      </c>
      <c r="AL32" s="55">
        <v>10</v>
      </c>
      <c r="AM32" s="55">
        <v>2</v>
      </c>
      <c r="AN32" s="55">
        <v>7</v>
      </c>
      <c r="AO32" s="55">
        <v>4</v>
      </c>
      <c r="AP32" s="55">
        <v>0</v>
      </c>
      <c r="AQ32" s="55">
        <v>0</v>
      </c>
      <c r="AR32" s="55">
        <v>2</v>
      </c>
      <c r="AS32" s="55">
        <v>6</v>
      </c>
      <c r="AT32" s="55">
        <v>0</v>
      </c>
      <c r="AU32" s="55">
        <v>2</v>
      </c>
      <c r="AV32" s="55">
        <v>3</v>
      </c>
      <c r="AW32" s="56">
        <v>4</v>
      </c>
      <c r="AX32" s="40">
        <f>SUM('DS_3_2024-2025_PC'!$D32:$K32)</f>
        <v>34</v>
      </c>
      <c r="AY32" s="42">
        <f>SUM('DS_3_2024-2025_PC'!$L32:$S32)</f>
        <v>32</v>
      </c>
      <c r="AZ32" s="42">
        <f>SUM('DS_3_2024-2025_PC'!$T32:$X32)</f>
        <v>11</v>
      </c>
      <c r="BA32" s="42">
        <f>SUM('DS_3_2024-2025_PC'!$Y32:$AD32)</f>
        <v>8</v>
      </c>
      <c r="BB32" s="42">
        <f>SUM('DS_3_2024-2025_PC'!$AE32:$AW32)</f>
        <v>62</v>
      </c>
      <c r="BC32" s="60">
        <v>5</v>
      </c>
      <c r="BD32" s="44">
        <f>SUM('DS_3_2024-2025_PC'!$AX32:$BC32)</f>
        <v>152</v>
      </c>
      <c r="BE32" s="45">
        <f t="shared" si="0"/>
        <v>0.93478260869565222</v>
      </c>
      <c r="BF32" s="61">
        <f t="shared" si="1"/>
        <v>4</v>
      </c>
      <c r="BG32" s="62">
        <f t="shared" si="2"/>
        <v>0.5810276679841897</v>
      </c>
      <c r="BH32" s="61">
        <f t="shared" si="3"/>
        <v>15</v>
      </c>
      <c r="BI32" s="63">
        <f t="shared" si="4"/>
        <v>0.66883116883116878</v>
      </c>
      <c r="BJ32" s="61">
        <f t="shared" si="5"/>
        <v>9</v>
      </c>
      <c r="BK32" s="64">
        <f t="shared" si="6"/>
        <v>10.780141843971631</v>
      </c>
      <c r="BL32" s="49">
        <f t="shared" si="7"/>
        <v>13.079381443298969</v>
      </c>
      <c r="BM32" s="65">
        <f t="shared" si="8"/>
        <v>10</v>
      </c>
      <c r="BN32" s="53">
        <v>28</v>
      </c>
    </row>
    <row r="33" spans="1:92" ht="20.399999999999999" thickBot="1">
      <c r="A33" s="66">
        <v>14.463917525773196</v>
      </c>
      <c r="B33" s="67">
        <v>4</v>
      </c>
      <c r="C33" s="68">
        <v>29</v>
      </c>
      <c r="D33" s="54">
        <v>5</v>
      </c>
      <c r="E33" s="55">
        <v>3</v>
      </c>
      <c r="F33" s="55">
        <v>0</v>
      </c>
      <c r="G33" s="55">
        <v>6</v>
      </c>
      <c r="H33" s="55">
        <v>6</v>
      </c>
      <c r="I33" s="55">
        <v>3</v>
      </c>
      <c r="J33" s="55"/>
      <c r="K33" s="56">
        <v>3</v>
      </c>
      <c r="L33" s="54">
        <v>6</v>
      </c>
      <c r="M33" s="55">
        <v>2</v>
      </c>
      <c r="N33" s="55">
        <v>4</v>
      </c>
      <c r="O33" s="55">
        <v>10</v>
      </c>
      <c r="P33" s="55">
        <v>6</v>
      </c>
      <c r="Q33" s="55">
        <v>2</v>
      </c>
      <c r="R33" s="55">
        <v>0</v>
      </c>
      <c r="S33" s="56">
        <v>2</v>
      </c>
      <c r="T33" s="54">
        <v>6</v>
      </c>
      <c r="U33" s="57">
        <v>6</v>
      </c>
      <c r="V33" s="57">
        <v>4</v>
      </c>
      <c r="W33" s="57">
        <v>6</v>
      </c>
      <c r="X33" s="58"/>
      <c r="Y33" s="57">
        <v>5</v>
      </c>
      <c r="Z33" s="57">
        <v>2</v>
      </c>
      <c r="AA33" s="57">
        <v>2</v>
      </c>
      <c r="AB33" s="57">
        <v>10</v>
      </c>
      <c r="AC33" s="57">
        <v>3</v>
      </c>
      <c r="AD33" s="59"/>
      <c r="AE33" s="54">
        <v>0</v>
      </c>
      <c r="AF33" s="55">
        <v>2</v>
      </c>
      <c r="AG33" s="55">
        <v>6</v>
      </c>
      <c r="AH33" s="55">
        <v>4</v>
      </c>
      <c r="AI33" s="55">
        <v>2</v>
      </c>
      <c r="AJ33" s="55">
        <v>0</v>
      </c>
      <c r="AK33" s="55">
        <v>0</v>
      </c>
      <c r="AL33" s="55">
        <v>10</v>
      </c>
      <c r="AM33" s="55">
        <v>0</v>
      </c>
      <c r="AN33" s="55">
        <v>6</v>
      </c>
      <c r="AO33" s="55"/>
      <c r="AP33" s="55"/>
      <c r="AQ33" s="55">
        <v>0</v>
      </c>
      <c r="AR33" s="55"/>
      <c r="AS33" s="55">
        <v>6</v>
      </c>
      <c r="AT33" s="55">
        <v>4</v>
      </c>
      <c r="AU33" s="55">
        <v>10</v>
      </c>
      <c r="AV33" s="55">
        <v>3</v>
      </c>
      <c r="AW33" s="56">
        <v>4</v>
      </c>
      <c r="AX33" s="40">
        <f>SUM('DS_3_2024-2025_PC'!$D33:$K33)</f>
        <v>26</v>
      </c>
      <c r="AY33" s="42">
        <f>SUM('DS_3_2024-2025_PC'!$L33:$S33)</f>
        <v>32</v>
      </c>
      <c r="AZ33" s="42">
        <f>SUM('DS_3_2024-2025_PC'!$T33:$X33)</f>
        <v>22</v>
      </c>
      <c r="BA33" s="42">
        <f>SUM('DS_3_2024-2025_PC'!$Y33:$AD33)</f>
        <v>22</v>
      </c>
      <c r="BB33" s="42">
        <f>SUM('DS_3_2024-2025_PC'!$AE33:$AW33)</f>
        <v>57</v>
      </c>
      <c r="BC33" s="69">
        <v>10</v>
      </c>
      <c r="BD33" s="44">
        <f>SUM('DS_3_2024-2025_PC'!$AX33:$BC33)</f>
        <v>169</v>
      </c>
      <c r="BE33" s="70">
        <f t="shared" si="0"/>
        <v>0.86956521739130432</v>
      </c>
      <c r="BF33" s="71">
        <f t="shared" si="1"/>
        <v>11</v>
      </c>
      <c r="BG33" s="72">
        <f t="shared" si="2"/>
        <v>0.67948717948717952</v>
      </c>
      <c r="BH33" s="71">
        <f t="shared" si="3"/>
        <v>6</v>
      </c>
      <c r="BI33" s="73">
        <f t="shared" si="4"/>
        <v>0.75974025974025972</v>
      </c>
      <c r="BJ33" s="71">
        <f t="shared" si="5"/>
        <v>2</v>
      </c>
      <c r="BK33" s="74">
        <f t="shared" si="6"/>
        <v>11.98581560283688</v>
      </c>
      <c r="BL33" s="49">
        <f t="shared" si="7"/>
        <v>14.463917525773196</v>
      </c>
      <c r="BM33" s="75">
        <f t="shared" si="8"/>
        <v>4</v>
      </c>
      <c r="BN33" s="68">
        <v>29</v>
      </c>
      <c r="BP33" s="1"/>
      <c r="BQ33" s="1"/>
      <c r="BR33" s="1"/>
    </row>
    <row r="34" spans="1:92" s="85" customFormat="1" ht="1.8" customHeight="1" thickBot="1">
      <c r="A34" s="76"/>
      <c r="B34" s="76"/>
      <c r="C34" s="77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1"/>
      <c r="BD34" s="81"/>
      <c r="BE34" s="80"/>
      <c r="BF34" s="82"/>
      <c r="BG34" s="80"/>
      <c r="BH34" s="82"/>
      <c r="BI34" s="80"/>
      <c r="BJ34" s="76"/>
      <c r="BK34" s="76"/>
      <c r="BL34" s="76"/>
      <c r="BM34" s="82"/>
      <c r="BN34" s="76"/>
      <c r="BO34" s="76"/>
      <c r="BP34" s="83"/>
      <c r="BQ34" s="84"/>
      <c r="BR34" s="84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</row>
    <row r="35" spans="1:92" s="85" customFormat="1" ht="31.8" customHeight="1" thickBot="1">
      <c r="A35" s="76"/>
      <c r="B35" s="76"/>
      <c r="C35" s="77" t="s">
        <v>48</v>
      </c>
      <c r="D35" s="86">
        <v>0.7068965517241379</v>
      </c>
      <c r="E35" s="86">
        <v>0.56551724137931036</v>
      </c>
      <c r="F35" s="87">
        <v>0.37931034482758619</v>
      </c>
      <c r="G35" s="86">
        <v>0.74568965517241381</v>
      </c>
      <c r="H35" s="86">
        <v>0.56034482758620685</v>
      </c>
      <c r="I35" s="87">
        <v>0.25862068965517243</v>
      </c>
      <c r="J35" s="88">
        <v>0.26896551724137929</v>
      </c>
      <c r="K35" s="87">
        <v>0.18965517241379309</v>
      </c>
      <c r="L35" s="89">
        <v>0.91954022988505746</v>
      </c>
      <c r="M35" s="89">
        <v>0.89655172413793105</v>
      </c>
      <c r="N35" s="89">
        <v>0.87931034482758619</v>
      </c>
      <c r="O35" s="89">
        <v>0.80344827586206902</v>
      </c>
      <c r="P35" s="87">
        <v>0.64655172413793105</v>
      </c>
      <c r="Q35" s="86">
        <v>0.56896551724137934</v>
      </c>
      <c r="R35" s="87">
        <v>0.22413793103448276</v>
      </c>
      <c r="S35" s="87">
        <v>0.77586206896551724</v>
      </c>
      <c r="T35" s="87">
        <v>0.73563218390804597</v>
      </c>
      <c r="U35" s="89">
        <v>0.89080459770114939</v>
      </c>
      <c r="V35" s="88">
        <v>0.20114942528735633</v>
      </c>
      <c r="W35" s="88">
        <v>0.29310344827586204</v>
      </c>
      <c r="X35" s="87">
        <v>0.1</v>
      </c>
      <c r="Y35" s="86">
        <v>0.6827586206896552</v>
      </c>
      <c r="Z35" s="87">
        <v>0.20689655172413793</v>
      </c>
      <c r="AA35" s="87">
        <v>0.13218390804597702</v>
      </c>
      <c r="AB35" s="86">
        <v>0.34827586206896549</v>
      </c>
      <c r="AC35" s="87">
        <v>1.7241379310344827E-2</v>
      </c>
      <c r="AD35" s="87">
        <v>0.31034482758620691</v>
      </c>
      <c r="AE35" s="87">
        <v>0.56896551724137934</v>
      </c>
      <c r="AF35" s="89">
        <v>0.7931034482758621</v>
      </c>
      <c r="AG35" s="89">
        <v>0.86781609195402298</v>
      </c>
      <c r="AH35" s="89">
        <v>0.75862068965517238</v>
      </c>
      <c r="AI35" s="89">
        <v>0.86206896551724133</v>
      </c>
      <c r="AJ35" s="88">
        <v>0.16551724137931034</v>
      </c>
      <c r="AK35" s="87">
        <v>0.32413793103448274</v>
      </c>
      <c r="AL35" s="89">
        <v>0.79655172413793107</v>
      </c>
      <c r="AM35" s="86">
        <v>0.5431034482758621</v>
      </c>
      <c r="AN35" s="86">
        <v>0.3896551724137931</v>
      </c>
      <c r="AO35" s="87">
        <v>0.60344827586206895</v>
      </c>
      <c r="AP35" s="88">
        <v>0.30172413793103448</v>
      </c>
      <c r="AQ35" s="86">
        <v>0.55172413793103448</v>
      </c>
      <c r="AR35" s="87">
        <v>5.7471264367816091E-2</v>
      </c>
      <c r="AS35" s="86">
        <v>0.40229885057471265</v>
      </c>
      <c r="AT35" s="87">
        <v>0.33620689655172414</v>
      </c>
      <c r="AU35" s="87">
        <v>0.26896551724137929</v>
      </c>
      <c r="AV35" s="87">
        <v>0.36206896551724138</v>
      </c>
      <c r="AW35" s="86">
        <v>0.46551724137931033</v>
      </c>
      <c r="AX35" s="79">
        <v>0.48060344827586204</v>
      </c>
      <c r="AY35" s="90">
        <v>0.71238244514106586</v>
      </c>
      <c r="AZ35" s="90">
        <v>0.40365111561866124</v>
      </c>
      <c r="BA35" s="90">
        <v>0.27493010251630939</v>
      </c>
      <c r="BB35" s="90">
        <v>0.43846883897500794</v>
      </c>
      <c r="BC35" s="91">
        <v>8.0357142857142865</v>
      </c>
      <c r="BD35" s="92">
        <v>133.86206896551724</v>
      </c>
      <c r="BE35" s="93">
        <v>0.79985007496251859</v>
      </c>
      <c r="BF35" s="82"/>
      <c r="BG35" s="93">
        <v>0.59399529639610482</v>
      </c>
      <c r="BH35" s="82"/>
      <c r="BI35" s="93">
        <v>0.59890109890109888</v>
      </c>
      <c r="BJ35" s="76"/>
      <c r="BK35" s="76"/>
      <c r="BL35" s="76"/>
      <c r="BM35" s="82"/>
      <c r="BN35" s="76"/>
      <c r="BO35" s="76"/>
      <c r="BP35" s="83"/>
      <c r="BQ35" s="84"/>
      <c r="BR35" s="84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</row>
    <row r="36" spans="1:92" ht="25.2" customHeight="1" thickBot="1">
      <c r="C36" s="21" t="s">
        <v>41</v>
      </c>
      <c r="D36" s="14">
        <v>6</v>
      </c>
      <c r="E36" s="14">
        <v>5</v>
      </c>
      <c r="F36" s="14">
        <v>4</v>
      </c>
      <c r="G36" s="14">
        <v>8</v>
      </c>
      <c r="H36" s="14">
        <v>8</v>
      </c>
      <c r="I36" s="14">
        <v>6</v>
      </c>
      <c r="J36" s="14">
        <v>5</v>
      </c>
      <c r="K36" s="14">
        <v>6</v>
      </c>
      <c r="L36" s="14">
        <v>6</v>
      </c>
      <c r="M36" s="14">
        <v>2</v>
      </c>
      <c r="N36" s="14">
        <v>4</v>
      </c>
      <c r="O36" s="14">
        <v>10</v>
      </c>
      <c r="P36" s="14">
        <v>12</v>
      </c>
      <c r="Q36" s="14">
        <v>4</v>
      </c>
      <c r="R36" s="14">
        <v>4</v>
      </c>
      <c r="S36" s="14">
        <v>2</v>
      </c>
      <c r="T36" s="14">
        <v>6</v>
      </c>
      <c r="U36" s="14">
        <v>6</v>
      </c>
      <c r="V36" s="14">
        <v>6</v>
      </c>
      <c r="W36" s="14">
        <v>6</v>
      </c>
      <c r="X36" s="14">
        <v>10</v>
      </c>
      <c r="Y36" s="14">
        <v>5</v>
      </c>
      <c r="Z36" s="14">
        <v>7</v>
      </c>
      <c r="AA36" s="14">
        <v>6</v>
      </c>
      <c r="AB36" s="14">
        <v>10</v>
      </c>
      <c r="AC36" s="14">
        <v>6</v>
      </c>
      <c r="AD36" s="15">
        <v>3</v>
      </c>
      <c r="AE36" s="14">
        <v>2</v>
      </c>
      <c r="AF36" s="14">
        <v>2</v>
      </c>
      <c r="AG36" s="14">
        <v>6</v>
      </c>
      <c r="AH36" s="14">
        <v>4</v>
      </c>
      <c r="AI36" s="14">
        <v>2</v>
      </c>
      <c r="AJ36" s="14">
        <v>5</v>
      </c>
      <c r="AK36" s="14">
        <v>10</v>
      </c>
      <c r="AL36" s="14">
        <v>10</v>
      </c>
      <c r="AM36" s="14">
        <v>4</v>
      </c>
      <c r="AN36" s="14">
        <v>10</v>
      </c>
      <c r="AO36" s="14">
        <v>4</v>
      </c>
      <c r="AP36" s="14">
        <v>4</v>
      </c>
      <c r="AQ36" s="14">
        <v>4</v>
      </c>
      <c r="AR36" s="14">
        <v>12</v>
      </c>
      <c r="AS36" s="14">
        <v>6</v>
      </c>
      <c r="AT36" s="14">
        <v>4</v>
      </c>
      <c r="AU36" s="14">
        <v>10</v>
      </c>
      <c r="AV36" s="14">
        <v>6</v>
      </c>
      <c r="AW36" s="14">
        <v>4</v>
      </c>
      <c r="AX36" s="2"/>
      <c r="AY36" s="2"/>
      <c r="AZ36" s="2"/>
      <c r="BA36" s="2"/>
      <c r="BB36" s="2"/>
      <c r="BC36" s="2"/>
      <c r="BD36" s="2"/>
      <c r="BE36" s="94"/>
      <c r="BF36" s="2"/>
      <c r="BG36" s="2"/>
      <c r="BH36" s="2"/>
      <c r="BM36" s="2"/>
      <c r="BP36" s="1"/>
      <c r="BQ36" s="1"/>
      <c r="BR36" s="1"/>
    </row>
    <row r="37" spans="1:92" ht="35.4" customHeight="1" thickBot="1">
      <c r="C37" s="95" t="s">
        <v>5</v>
      </c>
      <c r="D37" s="22" t="s">
        <v>6</v>
      </c>
      <c r="E37" s="23" t="s">
        <v>7</v>
      </c>
      <c r="F37" s="23" t="s">
        <v>8</v>
      </c>
      <c r="G37" s="23" t="s">
        <v>9</v>
      </c>
      <c r="H37" s="23" t="s">
        <v>10</v>
      </c>
      <c r="I37" s="23" t="s">
        <v>11</v>
      </c>
      <c r="J37" s="23" t="s">
        <v>12</v>
      </c>
      <c r="K37" s="24" t="s">
        <v>13</v>
      </c>
      <c r="L37" s="22" t="s">
        <v>6</v>
      </c>
      <c r="M37" s="23" t="s">
        <v>7</v>
      </c>
      <c r="N37" s="23" t="s">
        <v>8</v>
      </c>
      <c r="O37" s="23" t="s">
        <v>9</v>
      </c>
      <c r="P37" s="23" t="s">
        <v>10</v>
      </c>
      <c r="Q37" s="23" t="s">
        <v>11</v>
      </c>
      <c r="R37" s="23" t="s">
        <v>12</v>
      </c>
      <c r="S37" s="24" t="s">
        <v>13</v>
      </c>
      <c r="T37" s="22" t="s">
        <v>6</v>
      </c>
      <c r="U37" s="10" t="s">
        <v>7</v>
      </c>
      <c r="V37" s="10" t="s">
        <v>8</v>
      </c>
      <c r="W37" s="10" t="s">
        <v>9</v>
      </c>
      <c r="X37" s="11" t="s">
        <v>10</v>
      </c>
      <c r="Y37" s="10" t="s">
        <v>6</v>
      </c>
      <c r="Z37" s="10" t="s">
        <v>7</v>
      </c>
      <c r="AA37" s="10" t="s">
        <v>8</v>
      </c>
      <c r="AB37" s="10" t="s">
        <v>9</v>
      </c>
      <c r="AC37" s="10" t="s">
        <v>10</v>
      </c>
      <c r="AD37" s="25" t="s">
        <v>11</v>
      </c>
      <c r="AE37" s="22" t="s">
        <v>6</v>
      </c>
      <c r="AF37" s="23" t="s">
        <v>7</v>
      </c>
      <c r="AG37" s="23" t="s">
        <v>8</v>
      </c>
      <c r="AH37" s="23" t="s">
        <v>9</v>
      </c>
      <c r="AI37" s="23" t="s">
        <v>10</v>
      </c>
      <c r="AJ37" s="23" t="s">
        <v>11</v>
      </c>
      <c r="AK37" s="23" t="s">
        <v>12</v>
      </c>
      <c r="AL37" s="23" t="s">
        <v>13</v>
      </c>
      <c r="AM37" s="23" t="s">
        <v>14</v>
      </c>
      <c r="AN37" s="23" t="s">
        <v>15</v>
      </c>
      <c r="AO37" s="23" t="s">
        <v>16</v>
      </c>
      <c r="AP37" s="23" t="s">
        <v>17</v>
      </c>
      <c r="AQ37" s="23" t="s">
        <v>18</v>
      </c>
      <c r="AR37" s="23" t="s">
        <v>19</v>
      </c>
      <c r="AS37" s="23" t="s">
        <v>20</v>
      </c>
      <c r="AT37" s="23" t="s">
        <v>21</v>
      </c>
      <c r="AU37" s="23" t="s">
        <v>22</v>
      </c>
      <c r="AV37" s="23" t="s">
        <v>23</v>
      </c>
      <c r="AW37" s="24" t="s">
        <v>24</v>
      </c>
      <c r="AX37" s="2"/>
      <c r="AY37" s="2"/>
      <c r="AZ37" s="2"/>
      <c r="BA37" s="2"/>
      <c r="BB37" s="2"/>
      <c r="BC37" s="2"/>
      <c r="BD37" s="2"/>
      <c r="BE37" s="94"/>
      <c r="BF37" s="2"/>
      <c r="BG37" s="2"/>
      <c r="BH37" s="2"/>
      <c r="BM37" s="2"/>
      <c r="BP37" s="1"/>
      <c r="BQ37" s="1"/>
      <c r="BR37" s="1"/>
    </row>
    <row r="38" spans="1:92" ht="31.2" customHeight="1" thickBot="1">
      <c r="C38" s="21" t="s">
        <v>49</v>
      </c>
      <c r="D38" s="22" t="s">
        <v>47</v>
      </c>
      <c r="E38" s="23" t="s">
        <v>47</v>
      </c>
      <c r="F38" s="23"/>
      <c r="G38" s="23" t="s">
        <v>47</v>
      </c>
      <c r="H38" s="23" t="s">
        <v>47</v>
      </c>
      <c r="I38" s="23"/>
      <c r="J38" s="23" t="s">
        <v>47</v>
      </c>
      <c r="K38" s="24"/>
      <c r="L38" s="22" t="s">
        <v>47</v>
      </c>
      <c r="M38" s="23" t="s">
        <v>47</v>
      </c>
      <c r="N38" s="23" t="s">
        <v>47</v>
      </c>
      <c r="O38" s="23" t="s">
        <v>47</v>
      </c>
      <c r="P38" s="23"/>
      <c r="Q38" s="23" t="s">
        <v>47</v>
      </c>
      <c r="R38" s="23"/>
      <c r="S38" s="24"/>
      <c r="T38" s="22"/>
      <c r="U38" s="10" t="s">
        <v>47</v>
      </c>
      <c r="V38" s="10" t="s">
        <v>47</v>
      </c>
      <c r="W38" s="10" t="s">
        <v>47</v>
      </c>
      <c r="X38" s="11"/>
      <c r="Y38" s="10" t="s">
        <v>47</v>
      </c>
      <c r="Z38" s="10"/>
      <c r="AA38" s="10"/>
      <c r="AB38" s="10" t="s">
        <v>47</v>
      </c>
      <c r="AC38" s="10"/>
      <c r="AD38" s="25"/>
      <c r="AE38" s="22"/>
      <c r="AF38" s="23" t="s">
        <v>47</v>
      </c>
      <c r="AG38" s="23" t="s">
        <v>47</v>
      </c>
      <c r="AH38" s="23" t="s">
        <v>47</v>
      </c>
      <c r="AI38" s="23" t="s">
        <v>47</v>
      </c>
      <c r="AJ38" s="23" t="s">
        <v>47</v>
      </c>
      <c r="AK38" s="23"/>
      <c r="AL38" s="23" t="s">
        <v>47</v>
      </c>
      <c r="AM38" s="23" t="s">
        <v>47</v>
      </c>
      <c r="AN38" s="23" t="s">
        <v>47</v>
      </c>
      <c r="AO38" s="23"/>
      <c r="AP38" s="23" t="s">
        <v>47</v>
      </c>
      <c r="AQ38" s="23" t="s">
        <v>47</v>
      </c>
      <c r="AR38" s="23"/>
      <c r="AS38" s="23" t="s">
        <v>47</v>
      </c>
      <c r="AT38" s="23"/>
      <c r="AU38" s="23"/>
      <c r="AV38" s="23"/>
      <c r="AW38" s="24" t="s">
        <v>47</v>
      </c>
      <c r="AX38" s="2"/>
      <c r="AY38" s="2"/>
      <c r="AZ38" s="2"/>
      <c r="BA38" s="2"/>
      <c r="BB38" s="2"/>
      <c r="BC38" s="2"/>
      <c r="BD38" s="2"/>
      <c r="BE38" s="94"/>
      <c r="BF38" s="2"/>
      <c r="BG38" s="2"/>
      <c r="BH38" s="2"/>
      <c r="BJ38" s="96" t="s">
        <v>50</v>
      </c>
      <c r="BK38" s="97">
        <f>AVERAGE(BK5:BK33)</f>
        <v>9.4937637564196624</v>
      </c>
      <c r="BL38" s="98">
        <f>AVERAGE(BL5:BL33)</f>
        <v>11.602168503377181</v>
      </c>
      <c r="BM38" s="2"/>
      <c r="BP38" s="1"/>
      <c r="BQ38" s="1"/>
      <c r="BR38" s="1"/>
    </row>
    <row r="39" spans="1:92" ht="16.8" thickBot="1">
      <c r="D39" s="105" t="s">
        <v>0</v>
      </c>
      <c r="E39" s="105"/>
      <c r="F39" s="105"/>
      <c r="G39" s="105"/>
      <c r="H39" s="105"/>
      <c r="I39" s="105"/>
      <c r="J39" s="105"/>
      <c r="K39" s="105"/>
      <c r="L39" s="105" t="s">
        <v>51</v>
      </c>
      <c r="M39" s="105"/>
      <c r="N39" s="105"/>
      <c r="O39" s="105"/>
      <c r="P39" s="105"/>
      <c r="Q39" s="105"/>
      <c r="R39" s="105"/>
      <c r="S39" s="105"/>
      <c r="T39" s="105" t="s">
        <v>2</v>
      </c>
      <c r="U39" s="105"/>
      <c r="V39" s="105"/>
      <c r="W39" s="105"/>
      <c r="X39" s="105"/>
      <c r="Y39" s="105" t="s">
        <v>52</v>
      </c>
      <c r="Z39" s="105"/>
      <c r="AA39" s="105"/>
      <c r="AB39" s="105"/>
      <c r="AC39" s="105"/>
      <c r="AD39" s="105"/>
      <c r="AE39" s="105" t="s">
        <v>4</v>
      </c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BJ39" s="99" t="s">
        <v>53</v>
      </c>
      <c r="BK39" s="100">
        <f>_xlfn.STDEV.S(BK5:BK33)</f>
        <v>2.482104795369978</v>
      </c>
      <c r="BL39" s="101">
        <f>_xlfn.STDEV.S(BL5:BL33)</f>
        <v>2.8503263211985663</v>
      </c>
    </row>
    <row r="42" spans="1:92">
      <c r="BO42" s="3"/>
      <c r="BP42" s="4"/>
      <c r="BR42" s="1"/>
    </row>
    <row r="43" spans="1:92" ht="16.8">
      <c r="B43" s="102" t="s">
        <v>54</v>
      </c>
      <c r="C43" s="102" t="s">
        <v>55</v>
      </c>
      <c r="BO43" s="4"/>
      <c r="BP43" s="1"/>
      <c r="BQ43" s="1"/>
      <c r="BR43" s="1"/>
    </row>
    <row r="44" spans="1:92" ht="16.2">
      <c r="B44" s="103">
        <v>0</v>
      </c>
      <c r="C44" s="103">
        <f t="shared" ref="C44:C64" si="9">COUNTIFS(BL$5:BL$33,"&gt;="&amp;B44,BL$5:BL$33,"&lt;"&amp;B45)</f>
        <v>0</v>
      </c>
      <c r="BM44" s="3"/>
      <c r="BN44" s="4"/>
      <c r="BO44" s="4"/>
      <c r="BP44" s="1"/>
      <c r="BQ44" s="1"/>
      <c r="BR44" s="1"/>
    </row>
    <row r="45" spans="1:92" ht="13.8">
      <c r="B45" s="103">
        <v>1</v>
      </c>
      <c r="C45" s="103">
        <f t="shared" si="9"/>
        <v>0</v>
      </c>
      <c r="BM45" s="3"/>
      <c r="BN45" s="4"/>
      <c r="BO45" s="4"/>
      <c r="BP45" s="1"/>
      <c r="BQ45" s="1"/>
      <c r="BR45" s="1"/>
    </row>
    <row r="46" spans="1:92" ht="13.8">
      <c r="B46" s="103">
        <v>2</v>
      </c>
      <c r="C46" s="103">
        <f t="shared" si="9"/>
        <v>0</v>
      </c>
      <c r="BM46" s="3"/>
      <c r="BN46" s="4"/>
      <c r="BO46" s="4"/>
      <c r="BP46" s="1"/>
      <c r="BQ46" s="1"/>
      <c r="BR46" s="1"/>
    </row>
    <row r="47" spans="1:92" ht="13.8">
      <c r="B47" s="103">
        <v>3</v>
      </c>
      <c r="C47" s="103">
        <f t="shared" si="9"/>
        <v>0</v>
      </c>
      <c r="BM47" s="3"/>
      <c r="BN47" s="4"/>
      <c r="BO47" s="4"/>
      <c r="BP47" s="1"/>
      <c r="BQ47" s="1"/>
      <c r="BR47" s="1"/>
    </row>
    <row r="48" spans="1:92" ht="13.8">
      <c r="B48" s="103">
        <v>4</v>
      </c>
      <c r="C48" s="103">
        <f t="shared" si="9"/>
        <v>0</v>
      </c>
      <c r="BM48" s="3"/>
      <c r="BN48" s="4"/>
      <c r="BO48" s="4"/>
      <c r="BP48" s="1"/>
      <c r="BQ48" s="1"/>
      <c r="BR48" s="1"/>
    </row>
    <row r="49" spans="2:67" s="1" customFormat="1" ht="13.8">
      <c r="B49" s="103">
        <v>5</v>
      </c>
      <c r="C49" s="103">
        <f t="shared" si="9"/>
        <v>0</v>
      </c>
      <c r="BM49" s="3"/>
      <c r="BN49" s="4"/>
      <c r="BO49" s="4"/>
    </row>
    <row r="50" spans="2:67" s="1" customFormat="1" ht="13.8">
      <c r="B50" s="103">
        <v>6</v>
      </c>
      <c r="C50" s="103">
        <f t="shared" si="9"/>
        <v>1</v>
      </c>
      <c r="BM50" s="3"/>
      <c r="BN50" s="4"/>
      <c r="BO50" s="4"/>
    </row>
    <row r="51" spans="2:67" s="1" customFormat="1" ht="13.8">
      <c r="B51" s="103">
        <v>7</v>
      </c>
      <c r="C51" s="103">
        <f t="shared" si="9"/>
        <v>4</v>
      </c>
      <c r="BM51" s="3"/>
      <c r="BN51" s="4"/>
      <c r="BO51" s="4"/>
    </row>
    <row r="52" spans="2:67" s="1" customFormat="1" ht="13.8">
      <c r="B52" s="103">
        <v>8</v>
      </c>
      <c r="C52" s="103">
        <f t="shared" si="9"/>
        <v>3</v>
      </c>
      <c r="BM52" s="3"/>
      <c r="BN52" s="4"/>
      <c r="BO52" s="4"/>
    </row>
    <row r="53" spans="2:67" s="1" customFormat="1" ht="13.8">
      <c r="B53" s="103">
        <v>9</v>
      </c>
      <c r="C53" s="103">
        <f t="shared" si="9"/>
        <v>0</v>
      </c>
      <c r="BM53" s="3"/>
      <c r="BN53" s="4"/>
      <c r="BO53" s="4"/>
    </row>
    <row r="54" spans="2:67" s="1" customFormat="1" ht="13.8">
      <c r="B54" s="103">
        <v>10</v>
      </c>
      <c r="C54" s="103">
        <f t="shared" si="9"/>
        <v>2</v>
      </c>
      <c r="BM54" s="3"/>
      <c r="BN54" s="4"/>
      <c r="BO54" s="4"/>
    </row>
    <row r="55" spans="2:67" s="1" customFormat="1" ht="13.8">
      <c r="B55" s="103">
        <v>11</v>
      </c>
      <c r="C55" s="103">
        <f t="shared" si="9"/>
        <v>2</v>
      </c>
      <c r="BM55" s="3"/>
      <c r="BN55" s="4"/>
      <c r="BO55" s="4"/>
    </row>
    <row r="56" spans="2:67" s="1" customFormat="1" ht="13.8">
      <c r="B56" s="103">
        <v>12</v>
      </c>
      <c r="C56" s="103">
        <f t="shared" si="9"/>
        <v>7</v>
      </c>
      <c r="BM56" s="3"/>
      <c r="BN56" s="4"/>
      <c r="BO56" s="4"/>
    </row>
    <row r="57" spans="2:67" s="1" customFormat="1" ht="13.8">
      <c r="B57" s="103">
        <v>13</v>
      </c>
      <c r="C57" s="103">
        <f t="shared" si="9"/>
        <v>6</v>
      </c>
      <c r="BM57" s="3"/>
      <c r="BN57" s="4"/>
      <c r="BO57" s="4"/>
    </row>
    <row r="58" spans="2:67" s="1" customFormat="1" ht="13.8">
      <c r="B58" s="103">
        <v>14</v>
      </c>
      <c r="C58" s="103">
        <f t="shared" si="9"/>
        <v>1</v>
      </c>
      <c r="BM58" s="3"/>
      <c r="BN58" s="4"/>
      <c r="BO58" s="4"/>
    </row>
    <row r="59" spans="2:67" s="1" customFormat="1" ht="13.8">
      <c r="B59" s="103">
        <v>15</v>
      </c>
      <c r="C59" s="103">
        <f t="shared" si="9"/>
        <v>1</v>
      </c>
      <c r="BM59" s="3"/>
      <c r="BN59" s="4"/>
      <c r="BO59" s="4"/>
    </row>
    <row r="60" spans="2:67" s="1" customFormat="1" ht="13.8">
      <c r="B60" s="103">
        <v>16</v>
      </c>
      <c r="C60" s="103">
        <f t="shared" si="9"/>
        <v>2</v>
      </c>
      <c r="BM60" s="3"/>
      <c r="BN60" s="4"/>
      <c r="BO60" s="4"/>
    </row>
    <row r="61" spans="2:67" s="1" customFormat="1" ht="13.8">
      <c r="B61" s="103">
        <v>17</v>
      </c>
      <c r="C61" s="103">
        <f t="shared" si="9"/>
        <v>0</v>
      </c>
      <c r="BM61" s="3"/>
      <c r="BN61" s="4"/>
      <c r="BO61" s="4"/>
    </row>
    <row r="62" spans="2:67" s="1" customFormat="1" ht="13.8">
      <c r="B62" s="103">
        <v>18</v>
      </c>
      <c r="C62" s="103">
        <f t="shared" si="9"/>
        <v>0</v>
      </c>
      <c r="BM62" s="3"/>
      <c r="BN62" s="4"/>
      <c r="BO62" s="4"/>
    </row>
    <row r="63" spans="2:67" s="1" customFormat="1" ht="13.8">
      <c r="B63" s="103">
        <v>19</v>
      </c>
      <c r="C63" s="103">
        <f t="shared" si="9"/>
        <v>0</v>
      </c>
      <c r="BM63" s="3"/>
      <c r="BN63" s="4"/>
      <c r="BO63" s="4"/>
    </row>
    <row r="64" spans="2:67" s="1" customFormat="1" ht="13.8">
      <c r="B64" s="103">
        <v>20</v>
      </c>
      <c r="C64" s="103">
        <f t="shared" si="9"/>
        <v>0</v>
      </c>
      <c r="BM64" s="3"/>
      <c r="BN64" s="4"/>
      <c r="BO64" s="4"/>
    </row>
    <row r="65" spans="2:69" s="1" customFormat="1">
      <c r="BM65" s="3"/>
      <c r="BN65" s="4"/>
      <c r="BO65" s="4"/>
    </row>
    <row r="66" spans="2:69" s="1" customFormat="1">
      <c r="B66" s="1" t="s">
        <v>56</v>
      </c>
      <c r="C66" s="2">
        <f>SUM(C44:C64)</f>
        <v>29</v>
      </c>
      <c r="BM66" s="3"/>
      <c r="BN66" s="4"/>
      <c r="BO66" s="4"/>
    </row>
    <row r="67" spans="2:69" s="1" customFormat="1">
      <c r="BM67" s="3"/>
      <c r="BN67" s="4"/>
      <c r="BO67" s="4"/>
    </row>
    <row r="68" spans="2:69" s="1" customFormat="1">
      <c r="BM68" s="3"/>
      <c r="BN68" s="4"/>
      <c r="BO68" s="3"/>
      <c r="BP68" s="4"/>
      <c r="BQ68" s="4"/>
    </row>
  </sheetData>
  <mergeCells count="10">
    <mergeCell ref="D1:K1"/>
    <mergeCell ref="L1:S1"/>
    <mergeCell ref="T1:X1"/>
    <mergeCell ref="Y1:AD1"/>
    <mergeCell ref="AE1:AW1"/>
    <mergeCell ref="D39:K39"/>
    <mergeCell ref="L39:S39"/>
    <mergeCell ref="T39:X39"/>
    <mergeCell ref="Y39:AD39"/>
    <mergeCell ref="AE39:AW39"/>
  </mergeCells>
  <conditionalFormatting sqref="A5:BM33 A34:BE35 BG34:BG35 BI34:BI35">
    <cfRule type="expression" dxfId="1" priority="1" stopIfTrue="1">
      <formula>NOT(MOD(ROW(),2))</formula>
    </cfRule>
  </conditionalFormatting>
  <conditionalFormatting sqref="BN5:BN33">
    <cfRule type="expression" dxfId="0" priority="2" stopIfTrue="1">
      <formula>NOT(MOD(ROW(),2))</formula>
    </cfRule>
  </conditionalFormatting>
  <printOptions horizontalCentered="1" verticalCentered="1"/>
  <pageMargins left="0" right="0" top="0.39370078740157505" bottom="0.39370078740157505" header="0" footer="0"/>
  <pageSetup paperSize="0" scale="34" fitToWidth="0" fitToHeight="0" orientation="landscape" horizontalDpi="0" verticalDpi="0" copies="0"/>
  <headerFooter>
    <oddHeader>&amp;C&amp;A</oddHeader>
    <oddFooter>&amp;CPage &amp;P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DS_3_2024-2025_PC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33623</dc:creator>
  <dc:description/>
  <cp:lastModifiedBy>Jean  Fournaise</cp:lastModifiedBy>
  <cp:revision>3</cp:revision>
  <cp:lastPrinted>2024-12-15T23:25:24Z</cp:lastPrinted>
  <dcterms:created xsi:type="dcterms:W3CDTF">2024-02-25T19:05:44Z</dcterms:created>
  <dcterms:modified xsi:type="dcterms:W3CDTF">2024-12-16T20:38:18Z</dcterms:modified>
</cp:coreProperties>
</file>