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\Documents\a-travail PF\a-math spé PC\TP PC\TP PC 2021\TP12 pile AgCl\"/>
    </mc:Choice>
  </mc:AlternateContent>
  <xr:revisionPtr revIDLastSave="0" documentId="13_ncr:1_{569338E0-50B5-4318-A2B8-EC05FBE75B94}" xr6:coauthVersionLast="46" xr6:coauthVersionMax="46" xr10:uidLastSave="{00000000-0000-0000-0000-000000000000}"/>
  <bookViews>
    <workbookView xWindow="-120" yWindow="-16320" windowWidth="29040" windowHeight="15840" xr2:uid="{11B66C50-A4D0-4306-B6FE-518645892A58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B65" i="1"/>
  <c r="AM8" i="1"/>
  <c r="AG9" i="1"/>
  <c r="AA10" i="1"/>
  <c r="AA6" i="1"/>
  <c r="O10" i="1"/>
  <c r="I9" i="1"/>
  <c r="AX10" i="1"/>
  <c r="AW10" i="1"/>
  <c r="AY10" i="1" s="1"/>
  <c r="AX9" i="1"/>
  <c r="AY9" i="1" s="1"/>
  <c r="AW9" i="1"/>
  <c r="AX8" i="1"/>
  <c r="AY8" i="1" s="1"/>
  <c r="AW8" i="1"/>
  <c r="AX7" i="1"/>
  <c r="AY7" i="1" s="1"/>
  <c r="AW7" i="1"/>
  <c r="AX6" i="1"/>
  <c r="AW6" i="1"/>
  <c r="AY6" i="1" s="1"/>
  <c r="AR10" i="1"/>
  <c r="AS10" i="1" s="1"/>
  <c r="AQ10" i="1"/>
  <c r="AR9" i="1"/>
  <c r="AS9" i="1" s="1"/>
  <c r="AQ9" i="1"/>
  <c r="AR8" i="1"/>
  <c r="AS8" i="1" s="1"/>
  <c r="AQ8" i="1"/>
  <c r="AR7" i="1"/>
  <c r="AQ7" i="1"/>
  <c r="AS7" i="1" s="1"/>
  <c r="AR6" i="1"/>
  <c r="AS6" i="1" s="1"/>
  <c r="AQ6" i="1"/>
  <c r="G11" i="1"/>
  <c r="AL11" i="1"/>
  <c r="AM11" i="1" s="1"/>
  <c r="AK11" i="1"/>
  <c r="AL10" i="1"/>
  <c r="AM10" i="1" s="1"/>
  <c r="AK10" i="1"/>
  <c r="AL9" i="1"/>
  <c r="AM9" i="1" s="1"/>
  <c r="AK9" i="1"/>
  <c r="AL8" i="1"/>
  <c r="AK8" i="1"/>
  <c r="AL7" i="1"/>
  <c r="AM7" i="1" s="1"/>
  <c r="AK7" i="1"/>
  <c r="AL6" i="1"/>
  <c r="AM6" i="1" s="1"/>
  <c r="AK6" i="1"/>
  <c r="AF10" i="1"/>
  <c r="AG10" i="1" s="1"/>
  <c r="AE10" i="1"/>
  <c r="AF9" i="1"/>
  <c r="AE9" i="1"/>
  <c r="AF8" i="1"/>
  <c r="AG8" i="1" s="1"/>
  <c r="AE8" i="1"/>
  <c r="AF7" i="1"/>
  <c r="AG7" i="1" s="1"/>
  <c r="AE7" i="1"/>
  <c r="AF6" i="1"/>
  <c r="AG6" i="1" s="1"/>
  <c r="AE6" i="1"/>
  <c r="Z10" i="1"/>
  <c r="Y10" i="1"/>
  <c r="Z9" i="1"/>
  <c r="AA9" i="1" s="1"/>
  <c r="Y9" i="1"/>
  <c r="Z8" i="1"/>
  <c r="AA8" i="1" s="1"/>
  <c r="Y8" i="1"/>
  <c r="Z7" i="1"/>
  <c r="AA7" i="1" s="1"/>
  <c r="Y7" i="1"/>
  <c r="Z6" i="1"/>
  <c r="Y6" i="1"/>
  <c r="T10" i="1"/>
  <c r="S10" i="1"/>
  <c r="T9" i="1"/>
  <c r="U9" i="1" s="1"/>
  <c r="S9" i="1"/>
  <c r="T8" i="1"/>
  <c r="S8" i="1"/>
  <c r="T7" i="1"/>
  <c r="U7" i="1" s="1"/>
  <c r="S7" i="1"/>
  <c r="T6" i="1"/>
  <c r="S6" i="1"/>
  <c r="N10" i="1"/>
  <c r="M10" i="1"/>
  <c r="N9" i="1"/>
  <c r="O9" i="1" s="1"/>
  <c r="M9" i="1"/>
  <c r="N8" i="1"/>
  <c r="O8" i="1" s="1"/>
  <c r="M8" i="1"/>
  <c r="N7" i="1"/>
  <c r="O7" i="1" s="1"/>
  <c r="M7" i="1"/>
  <c r="N6" i="1"/>
  <c r="O6" i="1" s="1"/>
  <c r="M6" i="1"/>
  <c r="H7" i="1"/>
  <c r="I7" i="1" s="1"/>
  <c r="H8" i="1"/>
  <c r="I8" i="1" s="1"/>
  <c r="H9" i="1"/>
  <c r="H10" i="1"/>
  <c r="I10" i="1" s="1"/>
  <c r="H6" i="1"/>
  <c r="I6" i="1" s="1"/>
  <c r="G7" i="1"/>
  <c r="G8" i="1"/>
  <c r="G9" i="1"/>
  <c r="G10" i="1"/>
  <c r="G6" i="1"/>
  <c r="B16" i="1"/>
  <c r="B15" i="1"/>
  <c r="C6" i="1"/>
  <c r="C7" i="1"/>
  <c r="C8" i="1"/>
  <c r="C9" i="1"/>
  <c r="C10" i="1"/>
  <c r="C11" i="1"/>
  <c r="C12" i="1"/>
  <c r="C13" i="1"/>
  <c r="C5" i="1"/>
  <c r="AS3" i="1" l="1"/>
  <c r="AS4" i="1"/>
  <c r="O4" i="1"/>
  <c r="O3" i="1"/>
  <c r="AM4" i="1"/>
  <c r="AM3" i="1"/>
  <c r="I3" i="1"/>
  <c r="I4" i="1"/>
  <c r="AG3" i="1"/>
  <c r="AG4" i="1"/>
  <c r="AY4" i="1"/>
  <c r="AY3" i="1"/>
  <c r="AA4" i="1"/>
  <c r="AA3" i="1"/>
  <c r="C15" i="1"/>
  <c r="U6" i="1"/>
  <c r="U8" i="1"/>
  <c r="U10" i="1"/>
  <c r="C16" i="1"/>
  <c r="U3" i="1" l="1"/>
  <c r="U4" i="1"/>
</calcChain>
</file>

<file path=xl/sharedStrings.xml><?xml version="1.0" encoding="utf-8"?>
<sst xmlns="http://schemas.openxmlformats.org/spreadsheetml/2006/main" count="43" uniqueCount="14">
  <si>
    <t>e</t>
  </si>
  <si>
    <t>pKs</t>
  </si>
  <si>
    <t>Vtot</t>
  </si>
  <si>
    <t>e/0,059</t>
  </si>
  <si>
    <t>log(Cl-)</t>
  </si>
  <si>
    <t>protocole  avec 50 mL</t>
  </si>
  <si>
    <t>gb B : 9,76 +/- 0,04</t>
  </si>
  <si>
    <t>gp B : 9,71 +/- 0,06</t>
  </si>
  <si>
    <t>toutes les valeurs des pKs</t>
  </si>
  <si>
    <t xml:space="preserve"> avec les différentes dilutions :</t>
  </si>
  <si>
    <t>moyenne</t>
  </si>
  <si>
    <t>écartype</t>
  </si>
  <si>
    <t>moyenne pKs --&gt;</t>
  </si>
  <si>
    <t>écartype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</si>
</sst>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24890638670165"/>
                  <c:y val="8.842592592592592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Feuil1!$G$6:$G$10</c:f>
              <c:numCache>
                <c:formatCode>General</c:formatCode>
                <c:ptCount val="5"/>
                <c:pt idx="0">
                  <c:v>-2.0043213737826426</c:v>
                </c:pt>
                <c:pt idx="1">
                  <c:v>-2.3031960574204891</c:v>
                </c:pt>
                <c:pt idx="2">
                  <c:v>-2.4785664955938436</c:v>
                </c:pt>
                <c:pt idx="3">
                  <c:v>-2.6031443726201822</c:v>
                </c:pt>
                <c:pt idx="4">
                  <c:v>-2.6998377258672459</c:v>
                </c:pt>
              </c:numCache>
            </c:numRef>
          </c:xVal>
          <c:yVal>
            <c:numRef>
              <c:f>Feuil1!$H$6:$H$10</c:f>
              <c:numCache>
                <c:formatCode>General</c:formatCode>
                <c:ptCount val="5"/>
                <c:pt idx="0">
                  <c:v>5.6779661016949161</c:v>
                </c:pt>
                <c:pt idx="1">
                  <c:v>5.491525423728814</c:v>
                </c:pt>
                <c:pt idx="2">
                  <c:v>5.3559322033898304</c:v>
                </c:pt>
                <c:pt idx="3">
                  <c:v>5.101694915254237</c:v>
                </c:pt>
                <c:pt idx="4">
                  <c:v>5.0169491525423728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29-440B-8B0A-00207559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0848"/>
        <c:axId val="466082512"/>
      </c:scatterChart>
      <c:valAx>
        <c:axId val="466080848"/>
        <c:scaling>
          <c:orientation val="minMax"/>
          <c:max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2512"/>
        <c:crosses val="autoZero"/>
        <c:crossBetween val="midCat"/>
      </c:valAx>
      <c:valAx>
        <c:axId val="4660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24890638670165"/>
                  <c:y val="8.842592592592592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Feuil1!$G$6:$G$10</c:f>
              <c:numCache>
                <c:formatCode>General</c:formatCode>
                <c:ptCount val="5"/>
                <c:pt idx="0">
                  <c:v>-2.0043213737826426</c:v>
                </c:pt>
                <c:pt idx="1">
                  <c:v>-2.3031960574204891</c:v>
                </c:pt>
                <c:pt idx="2">
                  <c:v>-2.4785664955938436</c:v>
                </c:pt>
                <c:pt idx="3">
                  <c:v>-2.6031443726201822</c:v>
                </c:pt>
                <c:pt idx="4">
                  <c:v>-2.6998377258672459</c:v>
                </c:pt>
              </c:numCache>
            </c:numRef>
          </c:xVal>
          <c:yVal>
            <c:numRef>
              <c:f>Feuil1!$N$6:$N$10</c:f>
              <c:numCache>
                <c:formatCode>General</c:formatCode>
                <c:ptCount val="5"/>
                <c:pt idx="0">
                  <c:v>5.5423728813559325</c:v>
                </c:pt>
                <c:pt idx="1">
                  <c:v>5.3559322033898304</c:v>
                </c:pt>
                <c:pt idx="2">
                  <c:v>5.1694915254237293</c:v>
                </c:pt>
                <c:pt idx="3">
                  <c:v>4.9830508474576272</c:v>
                </c:pt>
                <c:pt idx="4">
                  <c:v>4.898305084745763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29-440B-8B0A-00207559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0848"/>
        <c:axId val="466082512"/>
      </c:scatterChart>
      <c:valAx>
        <c:axId val="466080848"/>
        <c:scaling>
          <c:orientation val="minMax"/>
          <c:max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2512"/>
        <c:crosses val="autoZero"/>
        <c:crossBetween val="midCat"/>
      </c:valAx>
      <c:valAx>
        <c:axId val="4660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24890638670165"/>
                  <c:y val="8.842592592592592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Feuil1!$G$6:$G$10</c:f>
              <c:numCache>
                <c:formatCode>General</c:formatCode>
                <c:ptCount val="5"/>
                <c:pt idx="0">
                  <c:v>-2.0043213737826426</c:v>
                </c:pt>
                <c:pt idx="1">
                  <c:v>-2.3031960574204891</c:v>
                </c:pt>
                <c:pt idx="2">
                  <c:v>-2.4785664955938436</c:v>
                </c:pt>
                <c:pt idx="3">
                  <c:v>-2.6031443726201822</c:v>
                </c:pt>
                <c:pt idx="4">
                  <c:v>-2.6998377258672459</c:v>
                </c:pt>
              </c:numCache>
            </c:numRef>
          </c:xVal>
          <c:yVal>
            <c:numRef>
              <c:f>Feuil1!$T$6:$T$10</c:f>
              <c:numCache>
                <c:formatCode>General</c:formatCode>
                <c:ptCount val="5"/>
                <c:pt idx="0">
                  <c:v>5.6779661016949161</c:v>
                </c:pt>
                <c:pt idx="1">
                  <c:v>5.3559322033898304</c:v>
                </c:pt>
                <c:pt idx="2">
                  <c:v>5.0847457627118642</c:v>
                </c:pt>
                <c:pt idx="3">
                  <c:v>4.9322033898305087</c:v>
                </c:pt>
                <c:pt idx="4">
                  <c:v>4.8474576271186436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29-440B-8B0A-00207559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0848"/>
        <c:axId val="466082512"/>
      </c:scatterChart>
      <c:valAx>
        <c:axId val="466080848"/>
        <c:scaling>
          <c:orientation val="minMax"/>
          <c:max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2512"/>
        <c:crosses val="autoZero"/>
        <c:crossBetween val="midCat"/>
      </c:valAx>
      <c:valAx>
        <c:axId val="4660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24890638670165"/>
                  <c:y val="8.842592592592592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Feuil1!$G$6:$G$10</c:f>
              <c:numCache>
                <c:formatCode>General</c:formatCode>
                <c:ptCount val="5"/>
                <c:pt idx="0">
                  <c:v>-2.0043213737826426</c:v>
                </c:pt>
                <c:pt idx="1">
                  <c:v>-2.3031960574204891</c:v>
                </c:pt>
                <c:pt idx="2">
                  <c:v>-2.4785664955938436</c:v>
                </c:pt>
                <c:pt idx="3">
                  <c:v>-2.6031443726201822</c:v>
                </c:pt>
                <c:pt idx="4">
                  <c:v>-2.6998377258672459</c:v>
                </c:pt>
              </c:numCache>
            </c:numRef>
          </c:xVal>
          <c:yVal>
            <c:numRef>
              <c:f>Feuil1!$Z$6:$Z$10</c:f>
              <c:numCache>
                <c:formatCode>General</c:formatCode>
                <c:ptCount val="5"/>
                <c:pt idx="0">
                  <c:v>5.796610169491526</c:v>
                </c:pt>
                <c:pt idx="1">
                  <c:v>5.491525423728814</c:v>
                </c:pt>
                <c:pt idx="2">
                  <c:v>5.2881355932203391</c:v>
                </c:pt>
                <c:pt idx="3">
                  <c:v>5.1525423728813564</c:v>
                </c:pt>
                <c:pt idx="4">
                  <c:v>5.1186440677966099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29-440B-8B0A-00207559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0848"/>
        <c:axId val="466082512"/>
      </c:scatterChart>
      <c:valAx>
        <c:axId val="466080848"/>
        <c:scaling>
          <c:orientation val="minMax"/>
          <c:max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2512"/>
        <c:crosses val="autoZero"/>
        <c:crossBetween val="midCat"/>
      </c:valAx>
      <c:valAx>
        <c:axId val="4660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24890638670165"/>
                  <c:y val="8.842592592592592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Feuil1!$G$6:$G$10</c:f>
              <c:numCache>
                <c:formatCode>General</c:formatCode>
                <c:ptCount val="5"/>
                <c:pt idx="0">
                  <c:v>-2.0043213737826426</c:v>
                </c:pt>
                <c:pt idx="1">
                  <c:v>-2.3031960574204891</c:v>
                </c:pt>
                <c:pt idx="2">
                  <c:v>-2.4785664955938436</c:v>
                </c:pt>
                <c:pt idx="3">
                  <c:v>-2.6031443726201822</c:v>
                </c:pt>
                <c:pt idx="4">
                  <c:v>-2.6998377258672459</c:v>
                </c:pt>
              </c:numCache>
            </c:numRef>
          </c:xVal>
          <c:yVal>
            <c:numRef>
              <c:f>Feuil1!$AF$6:$AF$10</c:f>
              <c:numCache>
                <c:formatCode>General</c:formatCode>
                <c:ptCount val="5"/>
                <c:pt idx="0">
                  <c:v>5.6949152542372889</c:v>
                </c:pt>
                <c:pt idx="1">
                  <c:v>5.4745762711864412</c:v>
                </c:pt>
                <c:pt idx="2">
                  <c:v>5.2542372881355934</c:v>
                </c:pt>
                <c:pt idx="3">
                  <c:v>5.1355932203389836</c:v>
                </c:pt>
                <c:pt idx="4">
                  <c:v>5.0677966101694913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29-440B-8B0A-00207559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0848"/>
        <c:axId val="466082512"/>
      </c:scatterChart>
      <c:valAx>
        <c:axId val="466080848"/>
        <c:scaling>
          <c:orientation val="minMax"/>
          <c:max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2512"/>
        <c:crosses val="autoZero"/>
        <c:crossBetween val="midCat"/>
      </c:valAx>
      <c:valAx>
        <c:axId val="4660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24890638670165"/>
                  <c:y val="8.842592592592592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Feuil1!$G$6:$G$11</c:f>
              <c:numCache>
                <c:formatCode>General</c:formatCode>
                <c:ptCount val="6"/>
                <c:pt idx="0">
                  <c:v>-2.0043213737826426</c:v>
                </c:pt>
                <c:pt idx="1">
                  <c:v>-2.3031960574204891</c:v>
                </c:pt>
                <c:pt idx="2">
                  <c:v>-2.4785664955938436</c:v>
                </c:pt>
                <c:pt idx="3">
                  <c:v>-2.6031443726201822</c:v>
                </c:pt>
                <c:pt idx="4">
                  <c:v>-2.6998377258672459</c:v>
                </c:pt>
                <c:pt idx="5">
                  <c:v>-2.7788744720027396</c:v>
                </c:pt>
              </c:numCache>
            </c:numRef>
          </c:xVal>
          <c:yVal>
            <c:numRef>
              <c:f>Feuil1!$AL$6:$AL$11</c:f>
              <c:numCache>
                <c:formatCode>General</c:formatCode>
                <c:ptCount val="6"/>
                <c:pt idx="0">
                  <c:v>5.898305084745763</c:v>
                </c:pt>
                <c:pt idx="1">
                  <c:v>5.593220338983051</c:v>
                </c:pt>
                <c:pt idx="2">
                  <c:v>5.4576271186440684</c:v>
                </c:pt>
                <c:pt idx="3">
                  <c:v>5.4067796610169498</c:v>
                </c:pt>
                <c:pt idx="4">
                  <c:v>5.3050847457627119</c:v>
                </c:pt>
                <c:pt idx="5">
                  <c:v>5.1864406779661021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29-440B-8B0A-00207559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0848"/>
        <c:axId val="466082512"/>
      </c:scatterChart>
      <c:valAx>
        <c:axId val="466080848"/>
        <c:scaling>
          <c:orientation val="minMax"/>
          <c:max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2512"/>
        <c:crosses val="autoZero"/>
        <c:crossBetween val="midCat"/>
      </c:valAx>
      <c:valAx>
        <c:axId val="4660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24890638670165"/>
                  <c:y val="8.842592592592592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Feuil1!$G$6:$G$10</c:f>
              <c:numCache>
                <c:formatCode>General</c:formatCode>
                <c:ptCount val="5"/>
                <c:pt idx="0">
                  <c:v>-2.0043213737826426</c:v>
                </c:pt>
                <c:pt idx="1">
                  <c:v>-2.3031960574204891</c:v>
                </c:pt>
                <c:pt idx="2">
                  <c:v>-2.4785664955938436</c:v>
                </c:pt>
                <c:pt idx="3">
                  <c:v>-2.6031443726201822</c:v>
                </c:pt>
                <c:pt idx="4">
                  <c:v>-2.6998377258672459</c:v>
                </c:pt>
              </c:numCache>
            </c:numRef>
          </c:xVal>
          <c:yVal>
            <c:numRef>
              <c:f>Feuil1!$AR$6:$AR$10</c:f>
              <c:numCache>
                <c:formatCode>General</c:formatCode>
                <c:ptCount val="5"/>
                <c:pt idx="0">
                  <c:v>5.8305084745762707</c:v>
                </c:pt>
                <c:pt idx="1">
                  <c:v>5.6101694915254239</c:v>
                </c:pt>
                <c:pt idx="2">
                  <c:v>5.4237288135593227</c:v>
                </c:pt>
                <c:pt idx="3">
                  <c:v>5.3220338983050848</c:v>
                </c:pt>
                <c:pt idx="4">
                  <c:v>5.1864406779661021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29-440B-8B0A-00207559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0848"/>
        <c:axId val="466082512"/>
      </c:scatterChart>
      <c:valAx>
        <c:axId val="466080848"/>
        <c:scaling>
          <c:orientation val="minMax"/>
          <c:max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2512"/>
        <c:crosses val="autoZero"/>
        <c:crossBetween val="midCat"/>
      </c:valAx>
      <c:valAx>
        <c:axId val="4660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24890638670165"/>
                  <c:y val="8.842592592592592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Feuil1!$G$6:$G$10</c:f>
              <c:numCache>
                <c:formatCode>General</c:formatCode>
                <c:ptCount val="5"/>
                <c:pt idx="0">
                  <c:v>-2.0043213737826426</c:v>
                </c:pt>
                <c:pt idx="1">
                  <c:v>-2.3031960574204891</c:v>
                </c:pt>
                <c:pt idx="2">
                  <c:v>-2.4785664955938436</c:v>
                </c:pt>
                <c:pt idx="3">
                  <c:v>-2.6031443726201822</c:v>
                </c:pt>
                <c:pt idx="4">
                  <c:v>-2.6998377258672459</c:v>
                </c:pt>
              </c:numCache>
            </c:numRef>
          </c:xVal>
          <c:yVal>
            <c:numRef>
              <c:f>Feuil1!$AX$6:$AX$10</c:f>
              <c:numCache>
                <c:formatCode>General</c:formatCode>
                <c:ptCount val="5"/>
                <c:pt idx="0">
                  <c:v>5.6101694915254239</c:v>
                </c:pt>
                <c:pt idx="1">
                  <c:v>5.4237288135593227</c:v>
                </c:pt>
                <c:pt idx="2">
                  <c:v>5.2881355932203391</c:v>
                </c:pt>
                <c:pt idx="3">
                  <c:v>5.1525423728813564</c:v>
                </c:pt>
                <c:pt idx="4">
                  <c:v>5.0677966101694913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29-440B-8B0A-00207559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0848"/>
        <c:axId val="466082512"/>
      </c:scatterChart>
      <c:valAx>
        <c:axId val="466080848"/>
        <c:scaling>
          <c:orientation val="minMax"/>
          <c:max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2512"/>
        <c:crosses val="autoZero"/>
        <c:crossBetween val="midCat"/>
      </c:valAx>
      <c:valAx>
        <c:axId val="4660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11</xdr:row>
      <xdr:rowOff>57150</xdr:rowOff>
    </xdr:from>
    <xdr:to>
      <xdr:col>9</xdr:col>
      <xdr:colOff>38100</xdr:colOff>
      <xdr:row>27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2AC30E4-CC2C-4678-8F5E-E14BD3986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708660</xdr:colOff>
      <xdr:row>11</xdr:row>
      <xdr:rowOff>87630</xdr:rowOff>
    </xdr:from>
    <xdr:to>
      <xdr:col>15</xdr:col>
      <xdr:colOff>60960</xdr:colOff>
      <xdr:row>27</xdr:row>
      <xdr:rowOff>87630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F658BA0-C753-41DD-B51E-C10B17774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666750</xdr:colOff>
      <xdr:row>11</xdr:row>
      <xdr:rowOff>148590</xdr:rowOff>
    </xdr:from>
    <xdr:to>
      <xdr:col>20</xdr:col>
      <xdr:colOff>675410</xdr:colOff>
      <xdr:row>27</xdr:row>
      <xdr:rowOff>148590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9CA5646-86C8-491C-967D-87AE44C48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650297</xdr:colOff>
      <xdr:row>11</xdr:row>
      <xdr:rowOff>33424</xdr:rowOff>
    </xdr:from>
    <xdr:to>
      <xdr:col>26</xdr:col>
      <xdr:colOff>793172</xdr:colOff>
      <xdr:row>27</xdr:row>
      <xdr:rowOff>33424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8ABE361-DE0D-48FE-B4D0-B736C808C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678180</xdr:colOff>
      <xdr:row>11</xdr:row>
      <xdr:rowOff>57150</xdr:rowOff>
    </xdr:from>
    <xdr:to>
      <xdr:col>33</xdr:col>
      <xdr:colOff>30480</xdr:colOff>
      <xdr:row>27</xdr:row>
      <xdr:rowOff>57150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1583745-C5B1-43EF-AB16-B47648C56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784860</xdr:colOff>
      <xdr:row>11</xdr:row>
      <xdr:rowOff>95250</xdr:rowOff>
    </xdr:from>
    <xdr:to>
      <xdr:col>39</xdr:col>
      <xdr:colOff>137160</xdr:colOff>
      <xdr:row>27</xdr:row>
      <xdr:rowOff>95250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5962768D-994A-47D8-B349-622B3F3E8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769620</xdr:colOff>
      <xdr:row>11</xdr:row>
      <xdr:rowOff>64770</xdr:rowOff>
    </xdr:from>
    <xdr:to>
      <xdr:col>45</xdr:col>
      <xdr:colOff>121920</xdr:colOff>
      <xdr:row>27</xdr:row>
      <xdr:rowOff>64770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73033A7C-DD40-4A1D-87E9-FAB1AE067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7620</xdr:colOff>
      <xdr:row>11</xdr:row>
      <xdr:rowOff>110490</xdr:rowOff>
    </xdr:from>
    <xdr:to>
      <xdr:col>51</xdr:col>
      <xdr:colOff>152400</xdr:colOff>
      <xdr:row>27</xdr:row>
      <xdr:rowOff>110490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C60BC51E-A490-4F66-9891-5EEBD0E0A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05F8-9104-4425-B9CB-D38E729B9D9C}">
  <dimension ref="A2:AY68"/>
  <sheetViews>
    <sheetView tabSelected="1" zoomScale="55" zoomScaleNormal="55" workbookViewId="0">
      <selection activeCell="V34" sqref="V34"/>
    </sheetView>
  </sheetViews>
  <sheetFormatPr baseColWidth="10" defaultRowHeight="14.4" x14ac:dyDescent="0.3"/>
  <cols>
    <col min="8" max="8" width="17.5546875" customWidth="1"/>
  </cols>
  <sheetData>
    <row r="2" spans="2:51" x14ac:dyDescent="0.3">
      <c r="B2" t="s">
        <v>5</v>
      </c>
    </row>
    <row r="3" spans="2:51" x14ac:dyDescent="0.3">
      <c r="H3" t="s">
        <v>12</v>
      </c>
      <c r="I3">
        <f>AVERAGE(I6:I11)</f>
        <v>9.7466267643789131</v>
      </c>
      <c r="O3">
        <f>AVERAGE(O6:O11)</f>
        <v>9.6076437135314556</v>
      </c>
      <c r="U3">
        <f>AVERAGE(U6:U11)</f>
        <v>9.5974742220060332</v>
      </c>
      <c r="AA3">
        <f>AVERAGE(AA6:AA11)</f>
        <v>9.78730473048061</v>
      </c>
      <c r="AG3">
        <f>AVERAGE(AG6:AG11)</f>
        <v>9.7432369338704401</v>
      </c>
      <c r="AM3">
        <f>AVERAGE(AM6:AM11)</f>
        <v>9.952566354067633</v>
      </c>
      <c r="AS3">
        <f>AVERAGE(AS6:AS11)</f>
        <v>9.89238947624332</v>
      </c>
      <c r="AY3">
        <f>AVERAGE(AY6:AY11)</f>
        <v>9.7262877813280681</v>
      </c>
    </row>
    <row r="4" spans="2:51" x14ac:dyDescent="0.3">
      <c r="B4" t="s">
        <v>0</v>
      </c>
      <c r="C4" t="s">
        <v>1</v>
      </c>
      <c r="H4" t="s">
        <v>13</v>
      </c>
      <c r="I4">
        <f>STDEV(I6:I11)</f>
        <v>6.4828108787804414E-2</v>
      </c>
      <c r="O4">
        <f>STDEV(O6:O11)</f>
        <v>4.6230715882880059E-2</v>
      </c>
      <c r="U4">
        <f>STDEV(U6:U11)</f>
        <v>6.8079299537727275E-2</v>
      </c>
      <c r="AA4">
        <f>STDEV(AA6:AA11)</f>
        <v>2.5675247340076326E-2</v>
      </c>
      <c r="AG4">
        <f>STDEV(AG6:AG11)</f>
        <v>3.1036463746326258E-2</v>
      </c>
      <c r="AM4">
        <f>STDEV(AM6:AM11)</f>
        <v>4.9210721942292208E-2</v>
      </c>
      <c r="AS4">
        <f>STDEV(AS6:AS11)</f>
        <v>3.5226702146768117E-2</v>
      </c>
      <c r="AY4">
        <f>STDEV(AY6:AY11)</f>
        <v>6.4626057525466782E-2</v>
      </c>
    </row>
    <row r="5" spans="2:51" x14ac:dyDescent="0.3">
      <c r="B5">
        <v>0.34</v>
      </c>
      <c r="C5">
        <f>B5/0.059-(LOG(0.01)+LOG(0.98*0.01))</f>
        <v>9.7714857887142852</v>
      </c>
      <c r="E5" t="s">
        <v>2</v>
      </c>
      <c r="G5" t="s">
        <v>4</v>
      </c>
      <c r="H5" t="s">
        <v>3</v>
      </c>
      <c r="I5" t="s">
        <v>1</v>
      </c>
      <c r="K5" t="s">
        <v>2</v>
      </c>
      <c r="M5" t="s">
        <v>4</v>
      </c>
      <c r="N5" t="s">
        <v>3</v>
      </c>
      <c r="O5" t="s">
        <v>1</v>
      </c>
      <c r="Q5" t="s">
        <v>2</v>
      </c>
      <c r="S5" t="s">
        <v>4</v>
      </c>
      <c r="T5" t="s">
        <v>3</v>
      </c>
      <c r="U5" t="s">
        <v>1</v>
      </c>
      <c r="W5" t="s">
        <v>2</v>
      </c>
      <c r="Y5" t="s">
        <v>4</v>
      </c>
      <c r="Z5" t="s">
        <v>3</v>
      </c>
      <c r="AA5" t="s">
        <v>1</v>
      </c>
      <c r="AC5" t="s">
        <v>2</v>
      </c>
      <c r="AE5" t="s">
        <v>4</v>
      </c>
      <c r="AF5" t="s">
        <v>3</v>
      </c>
      <c r="AG5" t="s">
        <v>1</v>
      </c>
      <c r="AI5" t="s">
        <v>2</v>
      </c>
      <c r="AK5" t="s">
        <v>4</v>
      </c>
      <c r="AL5" t="s">
        <v>3</v>
      </c>
      <c r="AM5" t="s">
        <v>1</v>
      </c>
      <c r="AO5" t="s">
        <v>2</v>
      </c>
      <c r="AQ5" t="s">
        <v>4</v>
      </c>
      <c r="AR5" t="s">
        <v>3</v>
      </c>
      <c r="AS5" t="s">
        <v>1</v>
      </c>
      <c r="AU5" t="s">
        <v>2</v>
      </c>
      <c r="AW5" t="s">
        <v>4</v>
      </c>
      <c r="AX5" t="s">
        <v>3</v>
      </c>
      <c r="AY5" t="s">
        <v>1</v>
      </c>
    </row>
    <row r="6" spans="2:51" x14ac:dyDescent="0.3">
      <c r="B6">
        <v>0.33400000000000002</v>
      </c>
      <c r="C6">
        <f t="shared" ref="C6:C13" si="0">B6/0.059-(LOG(0.01)+LOG(0.98*0.01))</f>
        <v>9.6697908734600482</v>
      </c>
      <c r="E6">
        <v>50.5</v>
      </c>
      <c r="F6">
        <v>0.33500000000000002</v>
      </c>
      <c r="G6">
        <f>LOG(0.01*50/E6)</f>
        <v>-2.0043213737826426</v>
      </c>
      <c r="H6">
        <f>F6/0.059</f>
        <v>5.6779661016949161</v>
      </c>
      <c r="I6">
        <f>H6-G6+2</f>
        <v>9.6822874754775583</v>
      </c>
      <c r="K6">
        <v>50.5</v>
      </c>
      <c r="L6">
        <v>0.32700000000000001</v>
      </c>
      <c r="M6">
        <f>LOG(0.01*50/K6)</f>
        <v>-2.0043213737826426</v>
      </c>
      <c r="N6">
        <f>L6/0.059</f>
        <v>5.5423728813559325</v>
      </c>
      <c r="O6">
        <f>N6-M6+2</f>
        <v>9.5466942551385756</v>
      </c>
      <c r="Q6">
        <v>50.5</v>
      </c>
      <c r="R6">
        <v>0.33500000000000002</v>
      </c>
      <c r="S6">
        <f>LOG(0.01*50/Q6)</f>
        <v>-2.0043213737826426</v>
      </c>
      <c r="T6">
        <f>R6/0.059</f>
        <v>5.6779661016949161</v>
      </c>
      <c r="U6">
        <f>T6-S6+2</f>
        <v>9.6822874754775583</v>
      </c>
      <c r="W6">
        <v>50.5</v>
      </c>
      <c r="X6">
        <v>0.34200000000000003</v>
      </c>
      <c r="Y6">
        <f>LOG(0.01*50/W6)</f>
        <v>-2.0043213737826426</v>
      </c>
      <c r="Z6">
        <f>X6/0.059</f>
        <v>5.796610169491526</v>
      </c>
      <c r="AA6">
        <f>Z6-Y6+2</f>
        <v>9.800931543274169</v>
      </c>
      <c r="AC6">
        <v>50.5</v>
      </c>
      <c r="AD6">
        <v>0.33600000000000002</v>
      </c>
      <c r="AE6">
        <f>LOG(0.01*50/AC6)</f>
        <v>-2.0043213737826426</v>
      </c>
      <c r="AF6">
        <f>AD6/0.059</f>
        <v>5.6949152542372889</v>
      </c>
      <c r="AG6">
        <f>AF6-AE6+2</f>
        <v>9.699236628019932</v>
      </c>
      <c r="AI6">
        <v>50.5</v>
      </c>
      <c r="AJ6">
        <v>0.34799999999999998</v>
      </c>
      <c r="AK6">
        <f>LOG(0.01*50/AI6)</f>
        <v>-2.0043213737826426</v>
      </c>
      <c r="AL6">
        <f>AJ6/0.059</f>
        <v>5.898305084745763</v>
      </c>
      <c r="AM6">
        <f>AL6-AK6+2</f>
        <v>9.9026264585284061</v>
      </c>
      <c r="AO6">
        <v>50.5</v>
      </c>
      <c r="AP6">
        <v>0.34399999999999997</v>
      </c>
      <c r="AQ6">
        <f>LOG(0.01*50/AO6)</f>
        <v>-2.0043213737826426</v>
      </c>
      <c r="AR6">
        <f>AP6/0.059</f>
        <v>5.8305084745762707</v>
      </c>
      <c r="AS6">
        <f>AR6-AQ6+2</f>
        <v>9.8348298483589129</v>
      </c>
      <c r="AU6">
        <v>50.5</v>
      </c>
      <c r="AV6">
        <v>0.33100000000000002</v>
      </c>
      <c r="AW6">
        <f>LOG(0.01*50/AU6)</f>
        <v>-2.0043213737826426</v>
      </c>
      <c r="AX6">
        <f>AV6/0.059</f>
        <v>5.6101694915254239</v>
      </c>
      <c r="AY6">
        <f>AX6-AW6+2</f>
        <v>9.614490865308067</v>
      </c>
    </row>
    <row r="7" spans="2:51" x14ac:dyDescent="0.3">
      <c r="B7">
        <v>0.33900000000000002</v>
      </c>
      <c r="C7">
        <f t="shared" si="0"/>
        <v>9.7545366361719132</v>
      </c>
      <c r="E7">
        <v>100.5</v>
      </c>
      <c r="F7">
        <v>0.32400000000000001</v>
      </c>
      <c r="G7">
        <f t="shared" ref="G7:G11" si="1">LOG(0.01*50/E7)</f>
        <v>-2.3031960574204891</v>
      </c>
      <c r="H7">
        <f t="shared" ref="H7:H10" si="2">F7/0.059</f>
        <v>5.491525423728814</v>
      </c>
      <c r="I7">
        <f t="shared" ref="I7:I10" si="3">H7-G7+2</f>
        <v>9.7947214811493026</v>
      </c>
      <c r="K7">
        <v>100.5</v>
      </c>
      <c r="L7">
        <v>0.316</v>
      </c>
      <c r="M7">
        <f t="shared" ref="M7:M10" si="4">LOG(0.01*50/K7)</f>
        <v>-2.3031960574204891</v>
      </c>
      <c r="N7">
        <f t="shared" ref="N7:N10" si="5">L7/0.059</f>
        <v>5.3559322033898304</v>
      </c>
      <c r="O7">
        <f t="shared" ref="O7:O10" si="6">N7-M7+2</f>
        <v>9.6591282608103199</v>
      </c>
      <c r="Q7">
        <v>100.5</v>
      </c>
      <c r="R7">
        <v>0.316</v>
      </c>
      <c r="S7">
        <f t="shared" ref="S7:S10" si="7">LOG(0.01*50/Q7)</f>
        <v>-2.3031960574204891</v>
      </c>
      <c r="T7">
        <f t="shared" ref="T7:T10" si="8">R7/0.059</f>
        <v>5.3559322033898304</v>
      </c>
      <c r="U7">
        <f t="shared" ref="U7:U10" si="9">T7-S7+2</f>
        <v>9.6591282608103199</v>
      </c>
      <c r="W7">
        <v>100.5</v>
      </c>
      <c r="X7">
        <v>0.32400000000000001</v>
      </c>
      <c r="Y7">
        <f t="shared" ref="Y7:Y10" si="10">LOG(0.01*50/W7)</f>
        <v>-2.3031960574204891</v>
      </c>
      <c r="Z7">
        <f t="shared" ref="Z7:Z10" si="11">X7/0.059</f>
        <v>5.491525423728814</v>
      </c>
      <c r="AA7">
        <f t="shared" ref="AA7:AA10" si="12">Z7-Y7+2</f>
        <v>9.7947214811493026</v>
      </c>
      <c r="AC7">
        <v>100.5</v>
      </c>
      <c r="AD7">
        <v>0.32300000000000001</v>
      </c>
      <c r="AE7">
        <f t="shared" ref="AE7:AE10" si="13">LOG(0.01*50/AC7)</f>
        <v>-2.3031960574204891</v>
      </c>
      <c r="AF7">
        <f t="shared" ref="AF7:AF10" si="14">AD7/0.059</f>
        <v>5.4745762711864412</v>
      </c>
      <c r="AG7">
        <f t="shared" ref="AG7:AG10" si="15">AF7-AE7+2</f>
        <v>9.7777723286069307</v>
      </c>
      <c r="AI7">
        <v>100.5</v>
      </c>
      <c r="AJ7">
        <v>0.33</v>
      </c>
      <c r="AK7">
        <f t="shared" ref="AK7:AK11" si="16">LOG(0.01*50/AI7)</f>
        <v>-2.3031960574204891</v>
      </c>
      <c r="AL7">
        <f t="shared" ref="AL7:AL11" si="17">AJ7/0.059</f>
        <v>5.593220338983051</v>
      </c>
      <c r="AM7">
        <f t="shared" ref="AM7:AM11" si="18">AL7-AK7+2</f>
        <v>9.8964163964035397</v>
      </c>
      <c r="AO7">
        <v>100.5</v>
      </c>
      <c r="AP7">
        <v>0.33100000000000002</v>
      </c>
      <c r="AQ7">
        <f t="shared" ref="AQ7:AQ10" si="19">LOG(0.01*50/AO7)</f>
        <v>-2.3031960574204891</v>
      </c>
      <c r="AR7">
        <f t="shared" ref="AR7:AR10" si="20">AP7/0.059</f>
        <v>5.6101694915254239</v>
      </c>
      <c r="AS7">
        <f t="shared" ref="AS7:AS10" si="21">AR7-AQ7+2</f>
        <v>9.9133655489459134</v>
      </c>
      <c r="AU7">
        <v>100.5</v>
      </c>
      <c r="AV7">
        <v>0.32</v>
      </c>
      <c r="AW7">
        <f t="shared" ref="AW7:AW10" si="22">LOG(0.01*50/AU7)</f>
        <v>-2.3031960574204891</v>
      </c>
      <c r="AX7">
        <f t="shared" ref="AX7:AX10" si="23">AV7/0.059</f>
        <v>5.4237288135593227</v>
      </c>
      <c r="AY7">
        <f t="shared" ref="AY7:AY10" si="24">AX7-AW7+2</f>
        <v>9.7269248709798113</v>
      </c>
    </row>
    <row r="8" spans="2:51" x14ac:dyDescent="0.3">
      <c r="B8">
        <v>0.34200000000000003</v>
      </c>
      <c r="C8">
        <f t="shared" si="0"/>
        <v>9.8053840937990309</v>
      </c>
      <c r="E8">
        <v>150.5</v>
      </c>
      <c r="F8">
        <v>0.316</v>
      </c>
      <c r="G8">
        <f t="shared" si="1"/>
        <v>-2.4785664955938436</v>
      </c>
      <c r="H8">
        <f t="shared" si="2"/>
        <v>5.3559322033898304</v>
      </c>
      <c r="I8">
        <f t="shared" si="3"/>
        <v>9.8344986989836745</v>
      </c>
      <c r="K8">
        <v>150.5</v>
      </c>
      <c r="L8">
        <v>0.30499999999999999</v>
      </c>
      <c r="M8">
        <f t="shared" si="4"/>
        <v>-2.4785664955938436</v>
      </c>
      <c r="N8">
        <f t="shared" si="5"/>
        <v>5.1694915254237293</v>
      </c>
      <c r="O8">
        <f t="shared" si="6"/>
        <v>9.6480580210175724</v>
      </c>
      <c r="Q8">
        <v>150.5</v>
      </c>
      <c r="R8">
        <v>0.3</v>
      </c>
      <c r="S8">
        <f t="shared" si="7"/>
        <v>-2.4785664955938436</v>
      </c>
      <c r="T8">
        <f t="shared" si="8"/>
        <v>5.0847457627118642</v>
      </c>
      <c r="U8">
        <f t="shared" si="9"/>
        <v>9.5633122583057073</v>
      </c>
      <c r="W8">
        <v>150.5</v>
      </c>
      <c r="X8">
        <v>0.312</v>
      </c>
      <c r="Y8">
        <f t="shared" si="10"/>
        <v>-2.4785664955938436</v>
      </c>
      <c r="Z8">
        <f t="shared" si="11"/>
        <v>5.2881355932203391</v>
      </c>
      <c r="AA8">
        <f t="shared" si="12"/>
        <v>9.7667020888141831</v>
      </c>
      <c r="AC8">
        <v>150.5</v>
      </c>
      <c r="AD8">
        <v>0.31</v>
      </c>
      <c r="AE8">
        <f t="shared" si="13"/>
        <v>-2.4785664955938436</v>
      </c>
      <c r="AF8">
        <f t="shared" si="14"/>
        <v>5.2542372881355934</v>
      </c>
      <c r="AG8">
        <f t="shared" si="15"/>
        <v>9.7328037837294374</v>
      </c>
      <c r="AI8">
        <v>150.5</v>
      </c>
      <c r="AJ8">
        <v>0.32200000000000001</v>
      </c>
      <c r="AK8">
        <f t="shared" si="16"/>
        <v>-2.4785664955938436</v>
      </c>
      <c r="AL8">
        <f t="shared" si="17"/>
        <v>5.4576271186440684</v>
      </c>
      <c r="AM8">
        <f t="shared" si="18"/>
        <v>9.9361936142379115</v>
      </c>
      <c r="AO8">
        <v>150.5</v>
      </c>
      <c r="AP8">
        <v>0.32</v>
      </c>
      <c r="AQ8">
        <f t="shared" si="19"/>
        <v>-2.4785664955938436</v>
      </c>
      <c r="AR8">
        <f t="shared" si="20"/>
        <v>5.4237288135593227</v>
      </c>
      <c r="AS8">
        <f t="shared" si="21"/>
        <v>9.9022953091531658</v>
      </c>
      <c r="AU8">
        <v>150.5</v>
      </c>
      <c r="AV8">
        <v>0.312</v>
      </c>
      <c r="AW8">
        <f t="shared" si="22"/>
        <v>-2.4785664955938436</v>
      </c>
      <c r="AX8">
        <f t="shared" si="23"/>
        <v>5.2881355932203391</v>
      </c>
      <c r="AY8">
        <f t="shared" si="24"/>
        <v>9.7667020888141831</v>
      </c>
    </row>
    <row r="9" spans="2:51" x14ac:dyDescent="0.3">
      <c r="B9">
        <v>0.33700000000000002</v>
      </c>
      <c r="C9">
        <f t="shared" si="0"/>
        <v>9.7206383310871658</v>
      </c>
      <c r="E9">
        <v>200.5</v>
      </c>
      <c r="F9">
        <v>0.30099999999999999</v>
      </c>
      <c r="G9">
        <f t="shared" si="1"/>
        <v>-2.6031443726201822</v>
      </c>
      <c r="H9">
        <f t="shared" si="2"/>
        <v>5.101694915254237</v>
      </c>
      <c r="I9">
        <f t="shared" si="3"/>
        <v>9.7048392878744192</v>
      </c>
      <c r="K9">
        <v>200.5</v>
      </c>
      <c r="L9">
        <v>0.29399999999999998</v>
      </c>
      <c r="M9">
        <f t="shared" si="4"/>
        <v>-2.6031443726201822</v>
      </c>
      <c r="N9">
        <f t="shared" si="5"/>
        <v>4.9830508474576272</v>
      </c>
      <c r="O9">
        <f t="shared" si="6"/>
        <v>9.5861952200778084</v>
      </c>
      <c r="Q9">
        <v>200.5</v>
      </c>
      <c r="R9">
        <v>0.29099999999999998</v>
      </c>
      <c r="S9">
        <f t="shared" si="7"/>
        <v>-2.6031443726201822</v>
      </c>
      <c r="T9">
        <f t="shared" si="8"/>
        <v>4.9322033898305087</v>
      </c>
      <c r="U9">
        <f t="shared" si="9"/>
        <v>9.5353477624506908</v>
      </c>
      <c r="W9">
        <v>200.5</v>
      </c>
      <c r="X9">
        <v>0.30399999999999999</v>
      </c>
      <c r="Y9">
        <f t="shared" si="10"/>
        <v>-2.6031443726201822</v>
      </c>
      <c r="Z9">
        <f t="shared" si="11"/>
        <v>5.1525423728813564</v>
      </c>
      <c r="AA9">
        <f t="shared" si="12"/>
        <v>9.7556867455015386</v>
      </c>
      <c r="AC9">
        <v>200.5</v>
      </c>
      <c r="AD9">
        <v>0.30299999999999999</v>
      </c>
      <c r="AE9">
        <f t="shared" si="13"/>
        <v>-2.6031443726201822</v>
      </c>
      <c r="AF9">
        <f t="shared" si="14"/>
        <v>5.1355932203389836</v>
      </c>
      <c r="AG9">
        <f t="shared" si="15"/>
        <v>9.7387375929591649</v>
      </c>
      <c r="AI9">
        <v>200.5</v>
      </c>
      <c r="AJ9">
        <v>0.31900000000000001</v>
      </c>
      <c r="AK9">
        <f t="shared" si="16"/>
        <v>-2.6031443726201822</v>
      </c>
      <c r="AL9">
        <f t="shared" si="17"/>
        <v>5.4067796610169498</v>
      </c>
      <c r="AM9">
        <f t="shared" si="18"/>
        <v>10.009924033637132</v>
      </c>
      <c r="AO9">
        <v>200.5</v>
      </c>
      <c r="AP9">
        <v>0.314</v>
      </c>
      <c r="AQ9">
        <f t="shared" si="19"/>
        <v>-2.6031443726201822</v>
      </c>
      <c r="AR9">
        <f t="shared" si="20"/>
        <v>5.3220338983050848</v>
      </c>
      <c r="AS9">
        <f t="shared" si="21"/>
        <v>9.9251782709252669</v>
      </c>
      <c r="AU9">
        <v>200.5</v>
      </c>
      <c r="AV9">
        <v>0.30399999999999999</v>
      </c>
      <c r="AW9">
        <f t="shared" si="22"/>
        <v>-2.6031443726201822</v>
      </c>
      <c r="AX9">
        <f t="shared" si="23"/>
        <v>5.1525423728813564</v>
      </c>
      <c r="AY9">
        <f t="shared" si="24"/>
        <v>9.7556867455015386</v>
      </c>
    </row>
    <row r="10" spans="2:51" x14ac:dyDescent="0.3">
      <c r="B10">
        <v>0.33</v>
      </c>
      <c r="C10">
        <f t="shared" si="0"/>
        <v>9.6019942632905568</v>
      </c>
      <c r="E10">
        <v>250.5</v>
      </c>
      <c r="F10">
        <v>0.29599999999999999</v>
      </c>
      <c r="G10">
        <f t="shared" si="1"/>
        <v>-2.6998377258672459</v>
      </c>
      <c r="H10">
        <f t="shared" si="2"/>
        <v>5.0169491525423728</v>
      </c>
      <c r="I10">
        <f t="shared" si="3"/>
        <v>9.7167868784096179</v>
      </c>
      <c r="K10">
        <v>250.5</v>
      </c>
      <c r="L10">
        <v>0.28899999999999998</v>
      </c>
      <c r="M10">
        <f t="shared" si="4"/>
        <v>-2.6998377258672459</v>
      </c>
      <c r="N10">
        <f t="shared" si="5"/>
        <v>4.898305084745763</v>
      </c>
      <c r="O10">
        <f t="shared" si="6"/>
        <v>9.5981428106130089</v>
      </c>
      <c r="Q10">
        <v>250.5</v>
      </c>
      <c r="R10">
        <v>0.28599999999999998</v>
      </c>
      <c r="S10">
        <f t="shared" si="7"/>
        <v>-2.6998377258672459</v>
      </c>
      <c r="T10">
        <f t="shared" si="8"/>
        <v>4.8474576271186436</v>
      </c>
      <c r="U10">
        <f t="shared" si="9"/>
        <v>9.5472953529858895</v>
      </c>
      <c r="W10">
        <v>250.5</v>
      </c>
      <c r="X10">
        <v>0.30199999999999999</v>
      </c>
      <c r="Y10">
        <f t="shared" si="10"/>
        <v>-2.6998377258672459</v>
      </c>
      <c r="Z10">
        <f t="shared" si="11"/>
        <v>5.1186440677966099</v>
      </c>
      <c r="AA10">
        <f t="shared" si="12"/>
        <v>9.8184817936638566</v>
      </c>
      <c r="AC10">
        <v>250.5</v>
      </c>
      <c r="AD10">
        <v>0.29899999999999999</v>
      </c>
      <c r="AE10">
        <f t="shared" si="13"/>
        <v>-2.6998377258672459</v>
      </c>
      <c r="AF10">
        <f t="shared" si="14"/>
        <v>5.0677966101694913</v>
      </c>
      <c r="AG10">
        <f t="shared" si="15"/>
        <v>9.7676343360367373</v>
      </c>
      <c r="AI10">
        <v>250.5</v>
      </c>
      <c r="AJ10">
        <v>0.313</v>
      </c>
      <c r="AK10">
        <f t="shared" si="16"/>
        <v>-2.6998377258672459</v>
      </c>
      <c r="AL10">
        <f t="shared" si="17"/>
        <v>5.3050847457627119</v>
      </c>
      <c r="AM10">
        <f t="shared" si="18"/>
        <v>10.004922471629957</v>
      </c>
      <c r="AO10">
        <v>250.5</v>
      </c>
      <c r="AP10">
        <v>0.30599999999999999</v>
      </c>
      <c r="AQ10">
        <f t="shared" si="19"/>
        <v>-2.6998377258672459</v>
      </c>
      <c r="AR10">
        <f t="shared" si="20"/>
        <v>5.1864406779661021</v>
      </c>
      <c r="AS10">
        <f t="shared" si="21"/>
        <v>9.886278403833348</v>
      </c>
      <c r="AU10">
        <v>250.5</v>
      </c>
      <c r="AV10">
        <v>0.29899999999999999</v>
      </c>
      <c r="AW10">
        <f t="shared" si="22"/>
        <v>-2.6998377258672459</v>
      </c>
      <c r="AX10">
        <f t="shared" si="23"/>
        <v>5.0677966101694913</v>
      </c>
      <c r="AY10">
        <f t="shared" si="24"/>
        <v>9.7676343360367373</v>
      </c>
    </row>
    <row r="11" spans="2:51" x14ac:dyDescent="0.3">
      <c r="B11">
        <v>0.34499999999999997</v>
      </c>
      <c r="C11">
        <f t="shared" si="0"/>
        <v>9.8562315514261485</v>
      </c>
      <c r="E11">
        <v>300.5</v>
      </c>
      <c r="G11">
        <f t="shared" si="1"/>
        <v>-2.7788744720027396</v>
      </c>
      <c r="AI11">
        <v>300.5</v>
      </c>
      <c r="AJ11">
        <v>0.30599999999999999</v>
      </c>
      <c r="AK11">
        <f t="shared" si="16"/>
        <v>-2.7788744720027396</v>
      </c>
      <c r="AL11">
        <f t="shared" si="17"/>
        <v>5.1864406779661021</v>
      </c>
      <c r="AM11">
        <f t="shared" si="18"/>
        <v>9.9653151499688413</v>
      </c>
    </row>
    <row r="12" spans="2:51" x14ac:dyDescent="0.3">
      <c r="B12">
        <v>0.33400000000000002</v>
      </c>
      <c r="C12">
        <f t="shared" si="0"/>
        <v>9.6697908734600482</v>
      </c>
    </row>
    <row r="13" spans="2:51" x14ac:dyDescent="0.3">
      <c r="B13">
        <v>0.32900000000000001</v>
      </c>
      <c r="C13">
        <f t="shared" si="0"/>
        <v>9.5850451107481831</v>
      </c>
    </row>
    <row r="15" spans="2:51" x14ac:dyDescent="0.3">
      <c r="B15">
        <f>AVERAGE(B5:B13)</f>
        <v>0.33666666666666667</v>
      </c>
      <c r="C15">
        <f>AVERAGE(C5:C13)</f>
        <v>9.7149886135730412</v>
      </c>
    </row>
    <row r="16" spans="2:51" x14ac:dyDescent="0.3">
      <c r="B16">
        <f>STDEV(B5:B13)</f>
        <v>5.3851648071344977E-3</v>
      </c>
      <c r="C16">
        <f>STDEV(C5:C13)</f>
        <v>9.1273979781940531E-2</v>
      </c>
    </row>
    <row r="18" spans="1:3" x14ac:dyDescent="0.3">
      <c r="C18" t="s">
        <v>7</v>
      </c>
    </row>
    <row r="20" spans="1:3" x14ac:dyDescent="0.3">
      <c r="A20" t="s">
        <v>8</v>
      </c>
    </row>
    <row r="21" spans="1:3" x14ac:dyDescent="0.3">
      <c r="A21" t="s">
        <v>9</v>
      </c>
    </row>
    <row r="23" spans="1:3" x14ac:dyDescent="0.3">
      <c r="B23">
        <v>9.6822874754775583</v>
      </c>
    </row>
    <row r="24" spans="1:3" x14ac:dyDescent="0.3">
      <c r="B24">
        <v>9.7947214811493026</v>
      </c>
    </row>
    <row r="25" spans="1:3" x14ac:dyDescent="0.3">
      <c r="B25">
        <v>9.8344986989836745</v>
      </c>
    </row>
    <row r="26" spans="1:3" x14ac:dyDescent="0.3">
      <c r="B26">
        <v>9.7048392878744192</v>
      </c>
    </row>
    <row r="27" spans="1:3" x14ac:dyDescent="0.3">
      <c r="B27">
        <v>9.7167868784096179</v>
      </c>
    </row>
    <row r="28" spans="1:3" x14ac:dyDescent="0.3">
      <c r="B28">
        <v>9.5466942551385756</v>
      </c>
    </row>
    <row r="29" spans="1:3" x14ac:dyDescent="0.3">
      <c r="B29">
        <v>9.6591282608103199</v>
      </c>
    </row>
    <row r="30" spans="1:3" x14ac:dyDescent="0.3">
      <c r="B30">
        <v>9.6480580210175724</v>
      </c>
    </row>
    <row r="31" spans="1:3" x14ac:dyDescent="0.3">
      <c r="B31">
        <v>9.5861952200778084</v>
      </c>
    </row>
    <row r="32" spans="1:3" x14ac:dyDescent="0.3">
      <c r="B32">
        <v>9.5981428106130089</v>
      </c>
    </row>
    <row r="33" spans="2:2" x14ac:dyDescent="0.3">
      <c r="B33">
        <v>9.6822874754775583</v>
      </c>
    </row>
    <row r="34" spans="2:2" x14ac:dyDescent="0.3">
      <c r="B34">
        <v>9.6591282608103199</v>
      </c>
    </row>
    <row r="35" spans="2:2" x14ac:dyDescent="0.3">
      <c r="B35">
        <v>9.5633122583057073</v>
      </c>
    </row>
    <row r="36" spans="2:2" x14ac:dyDescent="0.3">
      <c r="B36">
        <v>9.5353477624506908</v>
      </c>
    </row>
    <row r="37" spans="2:2" x14ac:dyDescent="0.3">
      <c r="B37">
        <v>9.5472953529858895</v>
      </c>
    </row>
    <row r="38" spans="2:2" x14ac:dyDescent="0.3">
      <c r="B38">
        <v>9.800931543274169</v>
      </c>
    </row>
    <row r="39" spans="2:2" x14ac:dyDescent="0.3">
      <c r="B39">
        <v>9.7947214811493026</v>
      </c>
    </row>
    <row r="40" spans="2:2" x14ac:dyDescent="0.3">
      <c r="B40">
        <v>9.7667020888141831</v>
      </c>
    </row>
    <row r="41" spans="2:2" x14ac:dyDescent="0.3">
      <c r="B41">
        <v>9.7556867455015386</v>
      </c>
    </row>
    <row r="42" spans="2:2" x14ac:dyDescent="0.3">
      <c r="B42">
        <v>9.8184817936638566</v>
      </c>
    </row>
    <row r="43" spans="2:2" x14ac:dyDescent="0.3">
      <c r="B43">
        <v>9.699236628019932</v>
      </c>
    </row>
    <row r="44" spans="2:2" x14ac:dyDescent="0.3">
      <c r="B44">
        <v>9.7777723286069307</v>
      </c>
    </row>
    <row r="45" spans="2:2" x14ac:dyDescent="0.3">
      <c r="B45">
        <v>9.7328037837294374</v>
      </c>
    </row>
    <row r="46" spans="2:2" x14ac:dyDescent="0.3">
      <c r="B46">
        <v>9.7387375929591649</v>
      </c>
    </row>
    <row r="47" spans="2:2" x14ac:dyDescent="0.3">
      <c r="B47">
        <v>9.7676343360367373</v>
      </c>
    </row>
    <row r="48" spans="2:2" x14ac:dyDescent="0.3">
      <c r="B48">
        <v>9.9026264585284061</v>
      </c>
    </row>
    <row r="49" spans="2:2" x14ac:dyDescent="0.3">
      <c r="B49">
        <v>9.8964163964035397</v>
      </c>
    </row>
    <row r="50" spans="2:2" x14ac:dyDescent="0.3">
      <c r="B50">
        <v>9.9361936142379115</v>
      </c>
    </row>
    <row r="51" spans="2:2" x14ac:dyDescent="0.3">
      <c r="B51">
        <v>10.009924033637132</v>
      </c>
    </row>
    <row r="52" spans="2:2" x14ac:dyDescent="0.3">
      <c r="B52">
        <v>10.004922471629957</v>
      </c>
    </row>
    <row r="53" spans="2:2" x14ac:dyDescent="0.3">
      <c r="B53">
        <v>9.9653151499688413</v>
      </c>
    </row>
    <row r="54" spans="2:2" x14ac:dyDescent="0.3">
      <c r="B54">
        <v>9.8348298483589129</v>
      </c>
    </row>
    <row r="55" spans="2:2" x14ac:dyDescent="0.3">
      <c r="B55">
        <v>9.9133655489459134</v>
      </c>
    </row>
    <row r="56" spans="2:2" x14ac:dyDescent="0.3">
      <c r="B56">
        <v>9.9022953091531658</v>
      </c>
    </row>
    <row r="57" spans="2:2" x14ac:dyDescent="0.3">
      <c r="B57">
        <v>9.9251782709252669</v>
      </c>
    </row>
    <row r="58" spans="2:2" x14ac:dyDescent="0.3">
      <c r="B58">
        <v>9.886278403833348</v>
      </c>
    </row>
    <row r="59" spans="2:2" x14ac:dyDescent="0.3">
      <c r="B59">
        <v>9.614490865308067</v>
      </c>
    </row>
    <row r="60" spans="2:2" x14ac:dyDescent="0.3">
      <c r="B60">
        <v>9.7269248709798113</v>
      </c>
    </row>
    <row r="61" spans="2:2" x14ac:dyDescent="0.3">
      <c r="B61">
        <v>9.7667020888141831</v>
      </c>
    </row>
    <row r="62" spans="2:2" x14ac:dyDescent="0.3">
      <c r="B62">
        <v>9.7556867455015386</v>
      </c>
    </row>
    <row r="63" spans="2:2" x14ac:dyDescent="0.3">
      <c r="B63">
        <v>9.7676343360367373</v>
      </c>
    </row>
    <row r="65" spans="1:2" x14ac:dyDescent="0.3">
      <c r="A65" t="s">
        <v>10</v>
      </c>
      <c r="B65">
        <f>AVERAGE(B23:B63)</f>
        <v>9.7614686886243902</v>
      </c>
    </row>
    <row r="66" spans="1:2" x14ac:dyDescent="0.3">
      <c r="A66" t="s">
        <v>11</v>
      </c>
      <c r="B66">
        <f>STDEV(B23:B63)</f>
        <v>0.12787193772621289</v>
      </c>
    </row>
    <row r="68" spans="1:2" x14ac:dyDescent="0.3">
      <c r="B68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</dc:creator>
  <cp:lastModifiedBy>pierr</cp:lastModifiedBy>
  <dcterms:created xsi:type="dcterms:W3CDTF">2021-05-07T10:19:45Z</dcterms:created>
  <dcterms:modified xsi:type="dcterms:W3CDTF">2021-05-09T16:06:36Z</dcterms:modified>
</cp:coreProperties>
</file>