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7124" windowHeight="9288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6" i="1" l="1"/>
  <c r="D15" i="1"/>
  <c r="F4" i="1" l="1"/>
  <c r="F5" i="1"/>
  <c r="F6" i="1"/>
  <c r="F7" i="1"/>
  <c r="F8" i="1"/>
  <c r="F3" i="1"/>
  <c r="E4" i="1"/>
  <c r="E5" i="1"/>
  <c r="E6" i="1"/>
  <c r="E7" i="1"/>
  <c r="E8" i="1"/>
  <c r="E3" i="1"/>
  <c r="C4" i="1"/>
  <c r="C5" i="1"/>
  <c r="C6" i="1"/>
  <c r="C7" i="1"/>
  <c r="C8" i="1"/>
  <c r="D3" i="1"/>
  <c r="B3" i="1"/>
  <c r="C3" i="1" s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<sst xmlns="http://schemas.openxmlformats.org/spreadsheetml/2006/main" count="11" uniqueCount="11">
  <si>
    <t>Pression</t>
  </si>
  <si>
    <t>(Pa)</t>
  </si>
  <si>
    <t>Volume molaire</t>
  </si>
  <si>
    <t>m^3.mol^-1</t>
  </si>
  <si>
    <t>Energie interne molaire</t>
  </si>
  <si>
    <t>1/VM</t>
  </si>
  <si>
    <t>Comp au GP</t>
  </si>
  <si>
    <t>mol.m^(-3)</t>
  </si>
  <si>
    <t>J.mol^(-1)</t>
  </si>
  <si>
    <t>T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</si>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</sst>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032464603896346"/>
          <c:y val="3.6729277555389378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Feuil1!$D$1:$D$2</c:f>
              <c:strCache>
                <c:ptCount val="1"/>
                <c:pt idx="0">
                  <c:v>Energie interne molaire J.mol^(-1)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1.945244168422609E-2"/>
                  <c:y val="-0.43583434752220218"/>
                </c:manualLayout>
              </c:layout>
              <c:numFmt formatCode="General" sourceLinked="0"/>
            </c:trendlineLbl>
          </c:trendline>
          <c:xVal>
            <c:numRef>
              <c:f>Feuil1!$C$3:$C$9</c:f>
              <c:numCache>
                <c:formatCode>General</c:formatCode>
                <c:ptCount val="7"/>
                <c:pt idx="0">
                  <c:v>15.552099533437016</c:v>
                </c:pt>
                <c:pt idx="1">
                  <c:v>156.98587127158555</c:v>
                </c:pt>
                <c:pt idx="2">
                  <c:v>315.45741324921136</c:v>
                </c:pt>
                <c:pt idx="3">
                  <c:v>641.02564102564099</c:v>
                </c:pt>
                <c:pt idx="4">
                  <c:v>1152.073732718894</c:v>
                </c:pt>
                <c:pt idx="5">
                  <c:v>1694.9152542372881</c:v>
                </c:pt>
              </c:numCache>
            </c:numRef>
          </c:xVal>
          <c:yVal>
            <c:numRef>
              <c:f>Feuil1!$D$3:$D$9</c:f>
              <c:numCache>
                <c:formatCode>General</c:formatCode>
                <c:ptCount val="7"/>
                <c:pt idx="0">
                  <c:v>43760</c:v>
                </c:pt>
                <c:pt idx="1">
                  <c:v>43620</c:v>
                </c:pt>
                <c:pt idx="2">
                  <c:v>43480</c:v>
                </c:pt>
                <c:pt idx="3">
                  <c:v>43180</c:v>
                </c:pt>
                <c:pt idx="4">
                  <c:v>42670</c:v>
                </c:pt>
                <c:pt idx="5">
                  <c:v>42180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94816"/>
        <c:axId val="246996352"/>
      </c:scatterChart>
      <c:valAx>
        <c:axId val="2469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996352"/>
        <c:crosses val="autoZero"/>
        <c:crossBetween val="midCat"/>
      </c:valAx>
      <c:valAx>
        <c:axId val="24699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994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7123412337277"/>
          <c:y val="5.0732576197351512E-2"/>
          <c:w val="0.82740289373376064"/>
          <c:h val="0.886092711945978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Feuil1!$H$3:$H$6</c:f>
              <c:numCache>
                <c:formatCode>General</c:formatCode>
                <c:ptCount val="4"/>
                <c:pt idx="0">
                  <c:v>523</c:v>
                </c:pt>
                <c:pt idx="1">
                  <c:v>573</c:v>
                </c:pt>
                <c:pt idx="2">
                  <c:v>623</c:v>
                </c:pt>
                <c:pt idx="3">
                  <c:v>673</c:v>
                </c:pt>
              </c:numCache>
            </c:numRef>
          </c:xVal>
          <c:yVal>
            <c:numRef>
              <c:f>Feuil1!$I$3:$I$6</c:f>
              <c:numCache>
                <c:formatCode>General</c:formatCode>
                <c:ptCount val="4"/>
                <c:pt idx="0">
                  <c:v>2711</c:v>
                </c:pt>
                <c:pt idx="1">
                  <c:v>2793</c:v>
                </c:pt>
                <c:pt idx="2">
                  <c:v>2874</c:v>
                </c:pt>
                <c:pt idx="3">
                  <c:v>2956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Feuil1!$H$3:$H$6</c:f>
              <c:numCache>
                <c:formatCode>General</c:formatCode>
                <c:ptCount val="4"/>
                <c:pt idx="0">
                  <c:v>523</c:v>
                </c:pt>
                <c:pt idx="1">
                  <c:v>573</c:v>
                </c:pt>
                <c:pt idx="2">
                  <c:v>623</c:v>
                </c:pt>
                <c:pt idx="3">
                  <c:v>673</c:v>
                </c:pt>
              </c:numCache>
            </c:numRef>
          </c:xVal>
          <c:yVal>
            <c:numRef>
              <c:f>Feuil1!$J$3:$J$6</c:f>
              <c:numCache>
                <c:formatCode>General</c:formatCode>
                <c:ptCount val="4"/>
                <c:pt idx="0">
                  <c:v>2683</c:v>
                </c:pt>
                <c:pt idx="1">
                  <c:v>2773</c:v>
                </c:pt>
                <c:pt idx="2">
                  <c:v>2859</c:v>
                </c:pt>
                <c:pt idx="3">
                  <c:v>2944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914880"/>
        <c:axId val="247916416"/>
      </c:scatterChart>
      <c:valAx>
        <c:axId val="247914880"/>
        <c:scaling>
          <c:orientation val="minMax"/>
          <c:max val="700"/>
          <c:min val="500"/>
        </c:scaling>
        <c:delete val="0"/>
        <c:axPos val="b"/>
        <c:numFmt formatCode="General" sourceLinked="1"/>
        <c:majorTickMark val="out"/>
        <c:minorTickMark val="none"/>
        <c:tickLblPos val="nextTo"/>
        <c:crossAx val="247916416"/>
        <c:crosses val="autoZero"/>
        <c:crossBetween val="midCat"/>
      </c:valAx>
      <c:valAx>
        <c:axId val="24791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914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6</xdr:row>
      <xdr:rowOff>114300</xdr:rowOff>
    </xdr:from>
    <xdr:to>
      <xdr:col>14</xdr:col>
      <xdr:colOff>708660</xdr:colOff>
      <xdr:row>29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198120</xdr:colOff>
      <xdr:row>54</xdr:row>
      <xdr:rowOff>38100</xdr:rowOff>
    </xdr:from>
    <xdr:to>
      <xdr:col>9</xdr:col>
      <xdr:colOff>373380</xdr:colOff>
      <xdr:row>76</xdr:row>
      <xdr:rowOff>45720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F3" sqref="F3"/>
    </sheetView>
  </sheetViews>
  <sheetFormatPr baseColWidth="10" defaultRowHeight="14.4" x14ac:dyDescent="0.3"/>
  <cols>
    <col min="2" max="3" width="15" customWidth="1"/>
    <col min="4" max="4" width="20.21875" customWidth="1"/>
  </cols>
  <sheetData>
    <row r="1" spans="1:10" x14ac:dyDescent="0.3">
      <c r="A1" t="s">
        <v>0</v>
      </c>
      <c r="B1" t="s">
        <v>2</v>
      </c>
      <c r="C1" t="s">
        <v>5</v>
      </c>
      <c r="D1" t="s">
        <v>4</v>
      </c>
      <c r="E1" t="s">
        <v>6</v>
      </c>
      <c r="H1" t="s">
        <v>9</v>
      </c>
    </row>
    <row r="2" spans="1:10" x14ac:dyDescent="0.3">
      <c r="A2" t="s">
        <v>1</v>
      </c>
      <c r="B2" t="s">
        <v>3</v>
      </c>
      <c r="C2" t="s">
        <v>7</v>
      </c>
      <c r="D2" t="s">
        <v>8</v>
      </c>
      <c r="H2" t="s">
        <v>10</v>
      </c>
    </row>
    <row r="3" spans="1:10" x14ac:dyDescent="0.3">
      <c r="A3">
        <f>10^5</f>
        <v>100000</v>
      </c>
      <c r="B3">
        <f>64.3*10^(-3)</f>
        <v>6.4299999999999996E-2</v>
      </c>
      <c r="C3">
        <f>1/B3</f>
        <v>15.552099533437016</v>
      </c>
      <c r="D3">
        <f>43.76*10^3</f>
        <v>43760</v>
      </c>
      <c r="E3">
        <f>D3/43774</f>
        <v>0.99968017544661214</v>
      </c>
      <c r="F3">
        <f>1-E3</f>
        <v>3.1982455338785964E-4</v>
      </c>
      <c r="H3">
        <v>523</v>
      </c>
      <c r="I3">
        <v>2711</v>
      </c>
      <c r="J3">
        <v>2683</v>
      </c>
    </row>
    <row r="4" spans="1:10" x14ac:dyDescent="0.3">
      <c r="A4">
        <f>10^6</f>
        <v>1000000</v>
      </c>
      <c r="B4">
        <v>6.3699999999999998E-3</v>
      </c>
      <c r="C4">
        <f t="shared" ref="C4:C8" si="0">1/B4</f>
        <v>156.98587127158555</v>
      </c>
      <c r="D4">
        <v>43620</v>
      </c>
      <c r="E4">
        <f t="shared" ref="E4:E8" si="1">D4/43774</f>
        <v>0.99648192991273354</v>
      </c>
      <c r="F4">
        <f t="shared" ref="F4:F8" si="2">1-E4</f>
        <v>3.5180700872664561E-3</v>
      </c>
      <c r="H4">
        <v>573</v>
      </c>
      <c r="I4">
        <v>2793</v>
      </c>
      <c r="J4">
        <v>2773</v>
      </c>
    </row>
    <row r="5" spans="1:10" x14ac:dyDescent="0.3">
      <c r="A5">
        <f>2*10^6</f>
        <v>2000000</v>
      </c>
      <c r="B5">
        <v>3.1700000000000001E-3</v>
      </c>
      <c r="C5">
        <f t="shared" si="0"/>
        <v>315.45741324921136</v>
      </c>
      <c r="D5">
        <v>43480</v>
      </c>
      <c r="E5">
        <f t="shared" si="1"/>
        <v>0.99328368437885506</v>
      </c>
      <c r="F5">
        <f t="shared" si="2"/>
        <v>6.7163156211449415E-3</v>
      </c>
      <c r="H5">
        <v>623</v>
      </c>
      <c r="I5">
        <v>2874</v>
      </c>
      <c r="J5">
        <v>2859</v>
      </c>
    </row>
    <row r="6" spans="1:10" x14ac:dyDescent="0.3">
      <c r="A6">
        <f>4*10^6</f>
        <v>4000000</v>
      </c>
      <c r="B6">
        <v>1.56E-3</v>
      </c>
      <c r="C6">
        <f t="shared" si="0"/>
        <v>641.02564102564099</v>
      </c>
      <c r="D6">
        <v>43180</v>
      </c>
      <c r="E6">
        <f t="shared" si="1"/>
        <v>0.98643030109197238</v>
      </c>
      <c r="F6">
        <f t="shared" si="2"/>
        <v>1.3569698908027616E-2</v>
      </c>
      <c r="H6">
        <v>673</v>
      </c>
      <c r="I6">
        <v>2956</v>
      </c>
      <c r="J6">
        <v>2944</v>
      </c>
    </row>
    <row r="7" spans="1:10" x14ac:dyDescent="0.3">
      <c r="A7">
        <f>7*10^6</f>
        <v>7000000</v>
      </c>
      <c r="B7">
        <v>8.6799999999999996E-4</v>
      </c>
      <c r="C7">
        <f t="shared" si="0"/>
        <v>1152.073732718894</v>
      </c>
      <c r="D7">
        <v>42670</v>
      </c>
      <c r="E7">
        <f t="shared" si="1"/>
        <v>0.97477954950427192</v>
      </c>
      <c r="F7">
        <f t="shared" si="2"/>
        <v>2.5220450495728075E-2</v>
      </c>
    </row>
    <row r="8" spans="1:10" x14ac:dyDescent="0.3">
      <c r="A8">
        <f>10^7</f>
        <v>10000000</v>
      </c>
      <c r="B8">
        <v>5.9000000000000003E-4</v>
      </c>
      <c r="C8">
        <f t="shared" si="0"/>
        <v>1694.9152542372881</v>
      </c>
      <c r="D8">
        <v>42180</v>
      </c>
      <c r="E8">
        <f t="shared" si="1"/>
        <v>0.96358569013569695</v>
      </c>
      <c r="F8">
        <f t="shared" si="2"/>
        <v>3.6414309864303052E-2</v>
      </c>
    </row>
    <row r="15" spans="1:10" x14ac:dyDescent="0.3">
      <c r="D15">
        <f>SLOPE(I3:I6,H3:H6)</f>
        <v>1.6319999999999999</v>
      </c>
    </row>
    <row r="16" spans="1:10" x14ac:dyDescent="0.3">
      <c r="D16">
        <f>SLOPE(J3:J6,H3:H6)</f>
        <v>1.738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</dc:creator>
  <cp:lastModifiedBy>Remi</cp:lastModifiedBy>
  <dcterms:created xsi:type="dcterms:W3CDTF">2021-05-11T08:43:53Z</dcterms:created>
  <dcterms:modified xsi:type="dcterms:W3CDTF">2024-03-26T07:30:50Z</dcterms:modified>
</cp:coreProperties>
</file>